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5725"/>
  <workbookPr/>
  <bookViews>
    <workbookView xWindow="0" yWindow="0" windowWidth="25600" windowHeight="14880" tabRatio="718" activeTab="0"/>
  </bookViews>
  <sheets>
    <sheet name="Aggregated Data" sheetId="1" r:id="rId1"/>
    <sheet name="Country Rankings" sheetId="19" r:id="rId2"/>
  </sheets>
  <definedNames>
    <definedName name="_ftn1" localSheetId="0">#REF!</definedName>
    <definedName name="_ftn2" localSheetId="0">'Aggregated Data'!$D$18</definedName>
    <definedName name="_ftnref1" localSheetId="0">'Aggregated Data'!$D$8</definedName>
    <definedName name="_ftnref2" localSheetId="0">'Aggregated Data'!$D$10</definedName>
    <definedName name="_Ref159988439" localSheetId="0">'Aggregated Data'!$D$89</definedName>
  </definedNames>
  <calcPr calcId="140001"/>
  <extLst/>
</workbook>
</file>

<file path=xl/comments1.xml><?xml version="1.0" encoding="utf-8"?>
<comments xmlns="http://schemas.openxmlformats.org/spreadsheetml/2006/main">
  <authors>
    <author>Amelia Evans</author>
  </authors>
  <commentList>
    <comment ref="AI6" authorId="0">
      <text>
        <r>
          <rPr>
            <b/>
            <sz val="9"/>
            <rFont val="Calibri"/>
            <family val="2"/>
          </rPr>
          <t>Amelia Evans:</t>
        </r>
        <r>
          <rPr>
            <sz val="9"/>
            <rFont val="Calibri"/>
            <family val="2"/>
          </rPr>
          <t xml:space="preserve">
Total is out of 41 (implementing countries as of 1 March 2014)
</t>
        </r>
      </text>
    </comment>
  </commentList>
</comments>
</file>

<file path=xl/sharedStrings.xml><?xml version="1.0" encoding="utf-8"?>
<sst xmlns="http://schemas.openxmlformats.org/spreadsheetml/2006/main" count="2298" uniqueCount="377">
  <si>
    <t>REQUIREMENT 1.3(f):RAW DATA</t>
  </si>
  <si>
    <t>REQUIREMENT 1.3(f): (%)</t>
  </si>
  <si>
    <t>GUIDANCE NOTE 14: RAW DATA</t>
  </si>
  <si>
    <t>GUIDANCE NOTE 14: (%)</t>
  </si>
  <si>
    <t>COMBINED GUIDANCE NOTE AND REQUIREMENT 1.3(f)</t>
  </si>
  <si>
    <t>TOTAL: Yes (%)</t>
  </si>
  <si>
    <t>Total NA</t>
  </si>
  <si>
    <t>TOTAL: No</t>
  </si>
  <si>
    <t>TOTAL: Unknown</t>
  </si>
  <si>
    <t>TOTAL: No and Unknown</t>
  </si>
  <si>
    <t>TOTAL COMPULSORY REQUIREMENTS MET:</t>
  </si>
  <si>
    <t>% COMPULSORY REQUIREMENTS MET:</t>
  </si>
  <si>
    <t>TOTAL WRITTEN PROVISIONS</t>
  </si>
  <si>
    <r>
      <t xml:space="preserve">Please note: Only the rows higlighted in green are required to be written into the governance documentation under the EITI Standard (2013). See Part 1.2 of the </t>
    </r>
    <r>
      <rPr>
        <b/>
        <i/>
        <sz val="12"/>
        <color indexed="8"/>
        <rFont val="Calibri"/>
        <family val="2"/>
      </rPr>
      <t>Protecting the Cornerstone</t>
    </r>
    <r>
      <rPr>
        <b/>
        <sz val="12"/>
        <color indexed="8"/>
        <rFont val="Calibri"/>
        <family val="2"/>
      </rPr>
      <t xml:space="preserve"> for more details. </t>
    </r>
  </si>
  <si>
    <t>TOTAL: Yes</t>
  </si>
  <si>
    <t>COMPILED AGGREGATED DATA: REVIEW OF THE WRITTEN GOVERNANCE DOCUMENTATION OF EITI IMPLEMENTING COUNTRIES (MARCH 2014)</t>
  </si>
  <si>
    <t>NA</t>
  </si>
  <si>
    <t>Yes</t>
  </si>
  <si>
    <t>No</t>
  </si>
  <si>
    <t>No</t>
  </si>
  <si>
    <t>No</t>
  </si>
  <si>
    <t>No</t>
  </si>
  <si>
    <t>Unknown</t>
  </si>
  <si>
    <t>No</t>
  </si>
  <si>
    <t>Madagascar</t>
  </si>
  <si>
    <t>No</t>
  </si>
  <si>
    <t>No</t>
  </si>
  <si>
    <t>Yes</t>
  </si>
  <si>
    <t>No</t>
  </si>
  <si>
    <t>Yes, some</t>
  </si>
  <si>
    <t>NA</t>
  </si>
  <si>
    <t>Yes</t>
  </si>
  <si>
    <t>Yes</t>
  </si>
  <si>
    <t>NA</t>
  </si>
  <si>
    <t>NA</t>
  </si>
  <si>
    <t>NA</t>
  </si>
  <si>
    <t>Yes</t>
  </si>
  <si>
    <t>NA</t>
  </si>
  <si>
    <t>No</t>
  </si>
  <si>
    <t>No</t>
  </si>
  <si>
    <t>No</t>
  </si>
  <si>
    <t>No</t>
  </si>
  <si>
    <t>No</t>
  </si>
  <si>
    <t>No</t>
  </si>
  <si>
    <t>No</t>
  </si>
  <si>
    <t>No</t>
  </si>
  <si>
    <t>Yes</t>
  </si>
  <si>
    <t>Yes</t>
  </si>
  <si>
    <t>Yes</t>
  </si>
  <si>
    <t>No</t>
  </si>
  <si>
    <t>No</t>
  </si>
  <si>
    <t>No</t>
  </si>
  <si>
    <t>Yes</t>
  </si>
  <si>
    <t>Yes</t>
  </si>
  <si>
    <t>No</t>
  </si>
  <si>
    <t>Yes</t>
  </si>
  <si>
    <t xml:space="preserve">Kyrgyz Republic </t>
  </si>
  <si>
    <t>Madagascar</t>
  </si>
  <si>
    <t>Nigeria</t>
  </si>
  <si>
    <t>Ukraine</t>
  </si>
  <si>
    <t>Proportion of Compulsory Written Requirements</t>
  </si>
  <si>
    <t>%</t>
  </si>
  <si>
    <t>Are the decisions of the body publicly available? (Yes, all / Yes, some / No)</t>
  </si>
  <si>
    <t>Requirement 1.3(f)(ii)</t>
  </si>
  <si>
    <t>Yes</t>
  </si>
  <si>
    <t>Are there criteria for NGO and civil society membership? (Yes, detail criteria / No)</t>
  </si>
  <si>
    <t>Are there any other categories of stakeholder?</t>
  </si>
  <si>
    <t>... requiring or encouraging stakeholder groups or the MSG to establish codes of conduct for group members?</t>
  </si>
  <si>
    <t>Requirement 1.3(f)(iv)</t>
  </si>
  <si>
    <t>Requirement 1.3(g)</t>
  </si>
  <si>
    <t>Requirement 1.3(g)(ii)</t>
  </si>
  <si>
    <t>Requirement 1.3(g)(iii)</t>
  </si>
  <si>
    <t>Requirement 1.3(g)(v)</t>
  </si>
  <si>
    <t>Requirement 1.3(g)(vi)</t>
  </si>
  <si>
    <t>Transparency and Accessibility</t>
  </si>
  <si>
    <t>Supervisory Council: 5 -- Steering Committee: 6</t>
  </si>
  <si>
    <t xml:space="preserve">Other Governance Practices for Effective Multi-Stakeholder Initiatives </t>
  </si>
  <si>
    <t>Yes</t>
  </si>
  <si>
    <t>Yes</t>
  </si>
  <si>
    <t>No</t>
  </si>
  <si>
    <t>Yes</t>
  </si>
  <si>
    <t>Supervisory Council: 7  -- Steering Committee: 10</t>
  </si>
  <si>
    <t>Supervisory Council: 2 -- Steering Committee: 6</t>
  </si>
  <si>
    <t>No</t>
  </si>
  <si>
    <t>No</t>
  </si>
  <si>
    <t>No</t>
  </si>
  <si>
    <t>No</t>
  </si>
  <si>
    <t>No</t>
  </si>
  <si>
    <t>No</t>
  </si>
  <si>
    <t>Yes</t>
  </si>
  <si>
    <t>No</t>
  </si>
  <si>
    <t>No</t>
  </si>
  <si>
    <t>Ukraine</t>
  </si>
  <si>
    <t>No</t>
  </si>
  <si>
    <t>No</t>
  </si>
  <si>
    <t>No</t>
  </si>
  <si>
    <t>Yes</t>
  </si>
  <si>
    <t>Yes, some</t>
  </si>
  <si>
    <t>Yes</t>
  </si>
  <si>
    <t>Yes</t>
  </si>
  <si>
    <t>No</t>
  </si>
  <si>
    <t>Yes</t>
  </si>
  <si>
    <t>Yes, all</t>
  </si>
  <si>
    <t>Yes</t>
  </si>
  <si>
    <t>Yes</t>
  </si>
  <si>
    <t>No</t>
  </si>
  <si>
    <t>No</t>
  </si>
  <si>
    <t>Yes, local government from extractive regions. 3 representatives.</t>
  </si>
  <si>
    <t>Yes, all*</t>
  </si>
  <si>
    <t>Unknown, generally. Civil society, yes.</t>
  </si>
  <si>
    <t>Yes**</t>
  </si>
  <si>
    <t xml:space="preserve">Yes** </t>
  </si>
  <si>
    <t>No**</t>
  </si>
  <si>
    <t>No**</t>
  </si>
  <si>
    <t>Yes**</t>
  </si>
  <si>
    <t>No*</t>
  </si>
  <si>
    <t>Yes*</t>
  </si>
  <si>
    <t>Yes**</t>
  </si>
  <si>
    <t>Yes**</t>
  </si>
  <si>
    <t>No*</t>
  </si>
  <si>
    <t>No</t>
  </si>
  <si>
    <t>Yes</t>
  </si>
  <si>
    <t>Yes, all bodies.</t>
  </si>
  <si>
    <t>Yes</t>
  </si>
  <si>
    <t>No</t>
  </si>
  <si>
    <t>... ensuring that senior government officials are represented on the multi-stakeholder group?</t>
  </si>
  <si>
    <t>... granting each stakeholder group the right to appoint its own representatives?</t>
  </si>
  <si>
    <t>Guidance Note, 2.3 (pg 2)</t>
  </si>
  <si>
    <t>Guidance Note, Step 2</t>
  </si>
  <si>
    <t>Are there any provisions regarding the governance and/or management of any funding or multi-stakeholder group bank accounts used to facilitate group functions?</t>
  </si>
  <si>
    <t>Yes</t>
  </si>
  <si>
    <t>Does the record include statements expressing disagreement with the final outcome or have a policy regarding recording such statement? (Yes, if relevant specify policy / No)</t>
  </si>
  <si>
    <t>Is there a system for taking grievances alleging a breach of the rules of internal governance? (Yes / No)</t>
  </si>
  <si>
    <t>Is the appointment/election process for the MSG transparently explained?  (Yes / No)</t>
  </si>
  <si>
    <t>Yes</t>
  </si>
  <si>
    <t>Are there any provisions requiring a periodic review of the governance arrangements of the multi-stakeholder group?</t>
  </si>
  <si>
    <t>Requirement 1.3(f)(ii)</t>
  </si>
  <si>
    <t>Do the governance documents specify the percentage or number of votes required to make a decision? (Yes / No)</t>
  </si>
  <si>
    <t>Internal Governance: Decision-making and Inclusivity</t>
  </si>
  <si>
    <t>... that specify the role and responsibilities of the national secretariat?</t>
  </si>
  <si>
    <t>... setting rules or procedures for quorum?</t>
  </si>
  <si>
    <t xml:space="preserve">Does the MSI have a set of rules regarding the process for determining local community representatives? (Yes / No) If yes: </t>
  </si>
  <si>
    <t>Yes*</t>
  </si>
  <si>
    <t>Guidance Note Annex, 2.5</t>
  </si>
  <si>
    <t>Guidance Note, Step 3</t>
  </si>
  <si>
    <t>Guidance Note Annex, 4.1</t>
  </si>
  <si>
    <t>Requirement 1.3(g)(i)</t>
  </si>
  <si>
    <t>Requirement 1.3(f)(iii)</t>
  </si>
  <si>
    <t>No</t>
  </si>
  <si>
    <t>Questions Relating to the EITI Standard</t>
  </si>
  <si>
    <t>Yes</t>
  </si>
  <si>
    <t>Within the terms of reference or other governing documentation, are there provisions…:</t>
  </si>
  <si>
    <t>A list of members; (Yes / No)</t>
  </si>
  <si>
    <t>No*</t>
  </si>
  <si>
    <t>... requiring members to commit to participate in and contribute effectively to multi-stakeholder group meetings?</t>
  </si>
  <si>
    <t>Do the rules require that representatives be chosen in line with human rights principles? (Yes / No)</t>
  </si>
  <si>
    <t>Is there provision for periodic community re-evaluation of the representative? (Yes / No)</t>
  </si>
  <si>
    <t>... specifying whether MSG members must or should have alternate members to the multi-stakeholder group?</t>
  </si>
  <si>
    <r>
      <t xml:space="preserve">Questions relating to the indicators in MSI Integrity's </t>
    </r>
    <r>
      <rPr>
        <b/>
        <sz val="16"/>
        <color theme="1"/>
        <rFont val="Calibri"/>
        <family val="2"/>
        <scheme val="minor"/>
      </rPr>
      <t>MSI Evaluation Tool</t>
    </r>
  </si>
  <si>
    <t>Do the rules require that the local community select its own representative? (Yes / No)</t>
  </si>
  <si>
    <t>Is the EITI multi-stakeholder group given a legal basis in the establishing document or legislation?</t>
  </si>
  <si>
    <t>How many civil society representatives are allocated membership in the MSG under the governance documentation?</t>
  </si>
  <si>
    <t>NA</t>
  </si>
  <si>
    <t>Yes</t>
  </si>
  <si>
    <t>Does the MSG require the organizations' representatives to have expertise in issues relevant to EITI? (Yes, specify / No)</t>
  </si>
  <si>
    <t>... requiring decisions should be taken by consensus (collaboration and cooperation with a view to reach general agreement among all group members) when possible?</t>
  </si>
  <si>
    <t>Is there evidence that the Terms of Reference was agreed upon by all members? If no, briefly describe who appears to have decided upon the documents  governing MSG, if any (e.g., government decree).</t>
  </si>
  <si>
    <t>Are affected populations or communities (e.g. those living near extractive sites) members of the MSG? (Yes / No)</t>
  </si>
  <si>
    <t>How mamy private sector representatives are allocated membership in the MSG under the governance documentation?</t>
  </si>
  <si>
    <t>… that safeguard the right of civil society to self-appoint its own representatives on the multi-stakeholder group?</t>
  </si>
  <si>
    <t>A copy of the previous financial year's accounts; (Yes / No) If yes, specify if they are audited.</t>
  </si>
  <si>
    <t>Annual reporting of the MSI's key activities and developments over the previous year. (Yes / No)</t>
  </si>
  <si>
    <t xml:space="preserve">… requiring stakeholder groups to consider the desirability of pluralistic and/or diverse representation in appointing their own representatives? </t>
  </si>
  <si>
    <t>Nigeria</t>
  </si>
  <si>
    <t xml:space="preserve">Is there a record, or policy to record, the vote or discussion that led to the decision? (Yes, all proceedings are recorded / Yes, some of the proceedings are recorded / No). If Yes, all or Yes, some: </t>
  </si>
  <si>
    <t>Does the record identify specific parties? (Yes, all / Yes, some / No)</t>
  </si>
  <si>
    <t>No</t>
  </si>
  <si>
    <t>Guidance Note Annex, 4.3</t>
  </si>
  <si>
    <t>… requiring the group to oversee the reporting process and approve annual workplans, the appointment of the Independent Administrator, the Terms of Reference for the Independent Administrator, EITI reports, and annual activity reports?</t>
  </si>
  <si>
    <t>Guidance Note, Step 2 and EITI Standard, Protocol: Civil Society Participation</t>
  </si>
  <si>
    <t>Questions Relating to the EITI Standard</t>
  </si>
  <si>
    <t>Q#</t>
  </si>
  <si>
    <t>Question</t>
  </si>
  <si>
    <t>Requirement 1.3(g)</t>
  </si>
  <si>
    <t>Guidance Note Annex, 3.2</t>
  </si>
  <si>
    <t>… to ensure that members have the capacity to carry out their duties?</t>
  </si>
  <si>
    <t>No*</t>
  </si>
  <si>
    <t>... governing the treatment of confidential information by group members?</t>
  </si>
  <si>
    <t>... that clarify procedures for circulating and verifying MSG meeting minutes with multi-stakeholder group members?</t>
  </si>
  <si>
    <t>... that clarify the relationship between the multi-stakeholder group and the national secretariat?</t>
  </si>
  <si>
    <t>... that specify the process for calling meetings?</t>
  </si>
  <si>
    <t>Does the MSG require private sector representatives to have a specified level of seniority, expertise or experience? (Yes, specify level / No)</t>
  </si>
  <si>
    <t>… that require a certain amount of advance notice of meetings? (If yes, indicate the amount of advance notice.)</t>
  </si>
  <si>
    <t>Looking at the current member lists, is there diversity of gender representation within each, or any, constituencies on the multi-stakeholder group? (Note the numerical representation of each gender overall, and each gender in each constituency.)</t>
  </si>
  <si>
    <t>Yes</t>
  </si>
  <si>
    <t xml:space="preserve">Yes </t>
  </si>
  <si>
    <t>No</t>
  </si>
  <si>
    <t>No*</t>
  </si>
  <si>
    <t>Unknown</t>
  </si>
  <si>
    <t>… on the role, responsibilities, and rights of the multi-stakeholder group?</t>
  </si>
  <si>
    <t>. … for procedures for nominating and changing multi-stakeholder group representatives?</t>
  </si>
  <si>
    <t>… provisions for allowing decisions by vote where required due to lack of consensus?</t>
  </si>
  <si>
    <t>Are the following publicly available on the national EITI website?</t>
  </si>
  <si>
    <t>… for the duration of the mandate of MSG members?</t>
  </si>
  <si>
    <t>Yes, Some</t>
  </si>
  <si>
    <t>Yes, unknown if all or some</t>
  </si>
  <si>
    <t xml:space="preserve">No </t>
  </si>
  <si>
    <t>Yes, payments limited</t>
  </si>
  <si>
    <t>Yes, within CSO group</t>
  </si>
  <si>
    <t>Yes, CSO group</t>
  </si>
  <si>
    <t>… requiring or encouraging stakeholder groups to consider geographic diversity when selecting representatives?</t>
  </si>
  <si>
    <t>… requiring or encouraging stakeholder groups to consider diversity of commodities produced in the country when selecting representatives?</t>
  </si>
  <si>
    <t>No</t>
  </si>
  <si>
    <t>No</t>
  </si>
  <si>
    <t>Are there criteria regulating payments or contributions from governments and/or extractive companies to civil society organizations? (Yes, payments or contributions are prohibited / Yes, payments or contributions are limited (specify limitations) / No)</t>
  </si>
  <si>
    <t>Yes*</t>
  </si>
  <si>
    <t>... that require written records of the group’s meeting minutes to be available to the public (e.g., on the national EITI website)?</t>
  </si>
  <si>
    <t>No</t>
  </si>
  <si>
    <t>NA</t>
  </si>
  <si>
    <t>Yes</t>
  </si>
  <si>
    <t>A list of members of decision-making bodies such as: boards, caucuses, working groups, or other bodies, where applicable; (Yes, all bodies / Yes, some bodies (list) / No)</t>
  </si>
  <si>
    <t>… on internal governance rules and procedures?</t>
  </si>
  <si>
    <t>... for an inclusive decision-making process throughout implementation of the EITI, with each constituency being treated as a partner?</t>
  </si>
  <si>
    <r>
      <t xml:space="preserve">Questions relating to the EITI </t>
    </r>
    <r>
      <rPr>
        <b/>
        <sz val="16"/>
        <color theme="1"/>
        <rFont val="Calibri"/>
        <family val="2"/>
        <scheme val="minor"/>
      </rPr>
      <t>Guidance Note 14</t>
    </r>
  </si>
  <si>
    <t>Afghanistan</t>
  </si>
  <si>
    <t>Albania</t>
  </si>
  <si>
    <t>Azerbaijan</t>
  </si>
  <si>
    <t>Cameroon</t>
  </si>
  <si>
    <t>Chad</t>
  </si>
  <si>
    <t>Cote d'Ivoire</t>
  </si>
  <si>
    <t>DRC</t>
  </si>
  <si>
    <t>Ghana</t>
  </si>
  <si>
    <t>Guatemala</t>
  </si>
  <si>
    <t>Mozambique</t>
  </si>
  <si>
    <t>Niger</t>
  </si>
  <si>
    <t>Norway</t>
  </si>
  <si>
    <t>Peru</t>
  </si>
  <si>
    <t>Philippines</t>
  </si>
  <si>
    <t>Solomon Islands</t>
  </si>
  <si>
    <t>Tanzania</t>
  </si>
  <si>
    <t>Togo</t>
  </si>
  <si>
    <t>Trinidad and Tobago</t>
  </si>
  <si>
    <t>Yes/No/Unknown</t>
  </si>
  <si>
    <t>… for procedures for decision-making (e.g., voting procedures, quorum procedures, etc.)?</t>
  </si>
  <si>
    <t>… that require timely circulation of documents prior to their debate and proposed adoption? (If yes, indicate the requirements for timely circulation of documents.)</t>
  </si>
  <si>
    <t>Yes*</t>
  </si>
  <si>
    <t>Yes (in gov’t)</t>
  </si>
  <si>
    <t>… for the group to engage in Validation in accordance with Chapter 3 of the EITI Standard?</t>
  </si>
  <si>
    <t>No</t>
  </si>
  <si>
    <t>Yes</t>
  </si>
  <si>
    <t>No</t>
  </si>
  <si>
    <t>Yes</t>
  </si>
  <si>
    <t>Yes</t>
  </si>
  <si>
    <t>No</t>
  </si>
  <si>
    <t>Governance of the MSG: EITI Standard</t>
  </si>
  <si>
    <t>Yes</t>
  </si>
  <si>
    <t>Yes</t>
  </si>
  <si>
    <t>Yes</t>
  </si>
  <si>
    <t>No</t>
  </si>
  <si>
    <t>Yes, some discussions recorded</t>
  </si>
  <si>
    <t xml:space="preserve">Are there criteria for membership of private sector representatives? (Yes, detail criteria / No) </t>
  </si>
  <si>
    <t xml:space="preserve">Establishing the MSG </t>
  </si>
  <si>
    <t>Within the terms of reference or other governing documentation, are there provisions...:</t>
  </si>
  <si>
    <t>Honduras</t>
  </si>
  <si>
    <t>Source for Criteria</t>
  </si>
  <si>
    <t>Guinea</t>
  </si>
  <si>
    <t>… granting any member of the group the right to table an issue for discussion?</t>
  </si>
  <si>
    <t>Iraq</t>
  </si>
  <si>
    <t>Liberia</t>
  </si>
  <si>
    <t>Mongolia</t>
  </si>
  <si>
    <t>Yes, some</t>
  </si>
  <si>
    <t>… requiring the group to widely disseminate the public information that results from the EITI process (e.g., the EITI report)?</t>
  </si>
  <si>
    <t>… requiring group members to liaise with their constituent groups?</t>
  </si>
  <si>
    <t>… for procedures for the frequency of group meetings?</t>
  </si>
  <si>
    <t>Yes, all</t>
  </si>
  <si>
    <t>Requiring the MSG to identify languages most widely spoken by rights-holders affected by the MSI and require that the documents about the governance of the MSI referred to above, or governance-related reports, are produced in the identified languages? (Yes, list languages / No)</t>
  </si>
  <si>
    <t>No</t>
  </si>
  <si>
    <t>Yes</t>
  </si>
  <si>
    <t>No</t>
  </si>
  <si>
    <t>Yes</t>
  </si>
  <si>
    <t>No</t>
  </si>
  <si>
    <t>Yes</t>
  </si>
  <si>
    <t>No</t>
  </si>
  <si>
    <t>Yes</t>
  </si>
  <si>
    <t>No</t>
  </si>
  <si>
    <t>Unknown</t>
  </si>
  <si>
    <t>Yes</t>
  </si>
  <si>
    <t>Not applicable</t>
  </si>
  <si>
    <t>No</t>
  </si>
  <si>
    <t>No</t>
  </si>
  <si>
    <t>No</t>
  </si>
  <si>
    <t>Unknown</t>
  </si>
  <si>
    <t>Yes</t>
  </si>
  <si>
    <t>Yes</t>
  </si>
  <si>
    <t>Yes</t>
  </si>
  <si>
    <t>No</t>
  </si>
  <si>
    <t>No</t>
  </si>
  <si>
    <t>5*</t>
  </si>
  <si>
    <t>Requiring that meetings are able to be conducted in multiple languages when speakers of multiple languages are present? (Yes, list languages / No / Not Applicable, as the MSI only impacts regions that speak one language)</t>
  </si>
  <si>
    <t>Is the multi-stakeholder group Terms of Reference or similar governance document for its work available to the public (e.g., on the national EITI website)?</t>
  </si>
  <si>
    <t>Yes.</t>
  </si>
  <si>
    <t>... that specify a policy regarding the attendance of observers at MSG meetings?</t>
  </si>
  <si>
    <t>6*</t>
  </si>
  <si>
    <t>… requiring the group to keep written records of its decisions and/or discussions?</t>
  </si>
  <si>
    <t>Unknown</t>
  </si>
  <si>
    <t xml:space="preserve">... setting out safeguards to ensure that the nomination process for representatives of each stakeholder group is independent and free from any suggestion of coercion? </t>
  </si>
  <si>
    <t>... setting out safeguards that require civil society groups involved in the EITI as members of the multi-stakeholder group to be independent (operationally and in policy terms) from government?</t>
  </si>
  <si>
    <t xml:space="preserve">Looking at the establishing documents, Terms of Reference, or any other written policies, are there provisions requiring diversity of gender representation within each, or any, stakeholder groups for nominating members to the multi-stakeholder group? </t>
  </si>
  <si>
    <t>Country</t>
  </si>
  <si>
    <t>Total</t>
  </si>
  <si>
    <t>Total</t>
  </si>
  <si>
    <t>… provisions requiring that when a vote is required, resolutions are adopted by a qualified majority, requiring support from all constituencies ?</t>
  </si>
  <si>
    <t>…  governing conflicts of interest by group members? For example, requiring that multi-stakeholder group members to refrain from voting in respect of any matter or arrangement in which they have an interest.</t>
  </si>
  <si>
    <t>Yes/No/Unkown</t>
  </si>
  <si>
    <t>Yes, Parliamentarians. They also are allocated 3 seats.</t>
  </si>
  <si>
    <t>Indonesia</t>
  </si>
  <si>
    <t>Kazakhstan</t>
  </si>
  <si>
    <t>Tajikistan</t>
  </si>
  <si>
    <t>NA</t>
  </si>
  <si>
    <t>No</t>
  </si>
  <si>
    <t>Up to 4</t>
  </si>
  <si>
    <t>Yes</t>
  </si>
  <si>
    <t>No*</t>
  </si>
  <si>
    <t>Yes</t>
  </si>
  <si>
    <t>Yes</t>
  </si>
  <si>
    <t>Yes</t>
  </si>
  <si>
    <t>No</t>
  </si>
  <si>
    <t>Yes</t>
  </si>
  <si>
    <t>Yes</t>
  </si>
  <si>
    <t>Yes</t>
  </si>
  <si>
    <t>Yes</t>
  </si>
  <si>
    <t>Yes</t>
  </si>
  <si>
    <t>No</t>
  </si>
  <si>
    <t>No</t>
  </si>
  <si>
    <t>No</t>
  </si>
  <si>
    <t>No</t>
  </si>
  <si>
    <t>Yes</t>
  </si>
  <si>
    <t>No</t>
  </si>
  <si>
    <t>No</t>
  </si>
  <si>
    <t>No</t>
  </si>
  <si>
    <t>No</t>
  </si>
  <si>
    <t>Unknown</t>
  </si>
  <si>
    <t>Yes</t>
  </si>
  <si>
    <t>Yes</t>
  </si>
  <si>
    <t>Yes, Norwegian law.</t>
  </si>
  <si>
    <t>No</t>
  </si>
  <si>
    <t>Not Applicable</t>
  </si>
  <si>
    <t>No</t>
  </si>
  <si>
    <t>No</t>
  </si>
  <si>
    <t>Yes</t>
  </si>
  <si>
    <t>Yes</t>
  </si>
  <si>
    <t>How many government representatives are allocated membership in the MSG under the governance documentation?</t>
  </si>
  <si>
    <t xml:space="preserve">Kyrgyz Republic </t>
  </si>
  <si>
    <t>No</t>
  </si>
  <si>
    <t>Yes**</t>
  </si>
  <si>
    <t>Yes**</t>
  </si>
  <si>
    <t>Yes**</t>
  </si>
  <si>
    <t>Yes**</t>
  </si>
  <si>
    <t>No</t>
  </si>
  <si>
    <t>No**</t>
  </si>
  <si>
    <t>Yes, some.</t>
  </si>
  <si>
    <t>Yes**</t>
  </si>
  <si>
    <t>No**</t>
  </si>
  <si>
    <t>Senegal</t>
  </si>
  <si>
    <t>OPTIONAL</t>
  </si>
  <si>
    <r>
      <t>BACKGROUND</t>
    </r>
    <r>
      <rPr>
        <sz val="12"/>
        <color theme="1"/>
        <rFont val="Calibri"/>
        <family val="2"/>
        <scheme val="minor"/>
      </rPr>
      <t>: This assessment is based solely on written documents that detail policy or procedure for the governance of national EITI process. It does not take into account practices that are not written in governance documents. The only documents used as a basis for assessment were (1) publicly available on the national or international EITI website as of March 2014, or (2) shared by the national coordinator with MSI Integrity upon request. Please contact</t>
    </r>
    <r>
      <rPr>
        <b/>
        <sz val="12"/>
        <color indexed="8"/>
        <rFont val="Calibri"/>
        <family val="2"/>
      </rPr>
      <t xml:space="preserve"> info@msi-integrity.org </t>
    </r>
    <r>
      <rPr>
        <sz val="12"/>
        <color theme="1"/>
        <rFont val="Calibri"/>
        <family val="2"/>
        <scheme val="minor"/>
      </rPr>
      <t xml:space="preserve">if you have any questions. </t>
    </r>
  </si>
  <si>
    <t>* Denotes that documents that form the basis upon which the question was answered may have been provided or discovered after the assessments were conducted.</t>
  </si>
  <si>
    <t xml:space="preserve">** Denotes at least some governance documents were received during the in-country or interview assessment with MSG stakeholders. </t>
  </si>
  <si>
    <t>*** Denotes that results have changed on the basis of updated information that was not available to MSI Integrity in March 2014 but did exist at that time.</t>
  </si>
  <si>
    <t>Yes***</t>
  </si>
  <si>
    <t>No**</t>
  </si>
  <si>
    <t>Yes**</t>
  </si>
  <si>
    <t>No***</t>
  </si>
  <si>
    <t>… requiring that the group to undertake outreach activities with civil society groups and companies? (e.g., informing  stakeholders of the government’s commitment to implement the EITI or the role of companies and civil society in EITI)</t>
  </si>
  <si>
    <t>Senegal*</t>
  </si>
  <si>
    <t>*The assessment of Senegal has been updated with information that was not available to MSI Integrity at the time of the initial assessment, but was public and in use at March 1, 2014.</t>
  </si>
  <si>
    <t>82%*</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</si>
</sst>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color theme="1"/>
      <name val="Calibri"/>
      <family val="2"/>
      <scheme val="minor"/>
    </font>
    <font>
      <sz val="10"/>
      <name val="Arial"/>
      <family val="2"/>
    </font>
    <font>
      <b/>
      <sz val="12"/>
      <color theme="1"/>
      <name val="Calibri"/>
      <family val="2"/>
      <scheme val="minor"/>
    </font>
    <font>
      <u val="single"/>
      <sz val="12"/>
      <color theme="10"/>
      <name val="Calibri"/>
      <family val="2"/>
      <scheme val="minor"/>
    </font>
    <font>
      <u val="single"/>
      <sz val="12"/>
      <color theme="11"/>
      <name val="Calibri"/>
      <family val="2"/>
      <scheme val="minor"/>
    </font>
    <font>
      <b/>
      <sz val="16"/>
      <color theme="1"/>
      <name val="Calibri"/>
      <family val="2"/>
      <scheme val="minor"/>
    </font>
    <font>
      <sz val="8"/>
      <name val="Verdana"/>
      <family val="2"/>
    </font>
    <font>
      <sz val="12"/>
      <color indexed="8"/>
      <name val="Calibri"/>
      <family val="2"/>
    </font>
    <font>
      <b/>
      <sz val="12"/>
      <color indexed="8"/>
      <name val="Calibri"/>
      <family val="2"/>
    </font>
    <font>
      <sz val="9"/>
      <name val="Calibri"/>
      <family val="2"/>
    </font>
    <font>
      <b/>
      <sz val="9"/>
      <name val="Calibri"/>
      <family val="2"/>
    </font>
    <font>
      <b/>
      <sz val="16"/>
      <color indexed="8"/>
      <name val="Calibri"/>
      <family val="2"/>
    </font>
    <font>
      <b/>
      <u val="single"/>
      <sz val="16"/>
      <color indexed="8"/>
      <name val="Calibri"/>
      <family val="2"/>
    </font>
    <font>
      <u val="single"/>
      <sz val="16"/>
      <color indexed="8"/>
      <name val="Calibri"/>
      <family val="2"/>
    </font>
    <font>
      <sz val="12"/>
      <color indexed="9"/>
      <name val="Calibri"/>
      <family val="2"/>
    </font>
    <font>
      <u val="single"/>
      <sz val="12"/>
      <color indexed="8"/>
      <name val="Calibri"/>
      <family val="2"/>
    </font>
    <font>
      <b/>
      <sz val="14"/>
      <name val="Calibri"/>
      <family val="2"/>
    </font>
    <font>
      <b/>
      <sz val="14"/>
      <color indexed="8"/>
      <name val="Calibri"/>
      <family val="2"/>
    </font>
    <font>
      <b/>
      <sz val="14"/>
      <color indexed="9"/>
      <name val="Calibri"/>
      <family val="2"/>
    </font>
    <font>
      <b/>
      <strike/>
      <sz val="16"/>
      <color indexed="8"/>
      <name val="Calibri"/>
      <family val="2"/>
    </font>
    <font>
      <strike/>
      <sz val="12"/>
      <color indexed="8"/>
      <name val="Calibri"/>
      <family val="2"/>
    </font>
    <font>
      <b/>
      <strike/>
      <sz val="14"/>
      <name val="Calibri"/>
      <family val="2"/>
    </font>
    <font>
      <sz val="12"/>
      <name val="Calibri"/>
      <family val="2"/>
    </font>
    <font>
      <b/>
      <u val="single"/>
      <sz val="12"/>
      <color indexed="8"/>
      <name val="Calibri"/>
      <family val="2"/>
    </font>
    <font>
      <sz val="12"/>
      <color rgb="FF000000"/>
      <name val="Calibri"/>
      <family val="2"/>
      <scheme val="minor"/>
    </font>
    <font>
      <sz val="11"/>
      <color indexed="8"/>
      <name val="Calibri"/>
      <family val="2"/>
    </font>
    <font>
      <u val="single"/>
      <sz val="16"/>
      <color theme="1"/>
      <name val="Calibri"/>
      <family val="2"/>
      <scheme val="minor"/>
    </font>
    <font>
      <b/>
      <i/>
      <sz val="12"/>
      <color indexed="8"/>
      <name val="Calibri"/>
      <family val="2"/>
    </font>
    <font>
      <b/>
      <sz val="8"/>
      <name val="Calibri"/>
      <family val="2"/>
    </font>
  </fonts>
  <fills count="14">
    <fill>
      <patternFill/>
    </fill>
    <fill>
      <patternFill patternType="gray125"/>
    </fill>
    <fill>
      <patternFill patternType="solid">
        <fgColor indexed="13"/>
        <bgColor indexed="64"/>
      </patternFill>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60"/>
        <bgColor indexed="64"/>
      </patternFill>
    </fill>
    <fill>
      <patternFill patternType="solid">
        <fgColor indexed="8"/>
        <bgColor indexed="64"/>
      </patternFill>
    </fill>
    <fill>
      <patternFill patternType="solid">
        <fgColor indexed="54"/>
        <bgColor indexed="64"/>
      </patternFill>
    </fill>
    <fill>
      <patternFill patternType="solid">
        <fgColor indexed="44"/>
        <bgColor indexed="64"/>
      </patternFill>
    </fill>
    <fill>
      <patternFill patternType="solid">
        <fgColor indexed="23"/>
        <bgColor indexed="64"/>
      </patternFill>
    </fill>
    <fill>
      <patternFill patternType="solid">
        <fgColor theme="0" tint="-0.3499799966812134"/>
        <bgColor indexed="64"/>
      </patternFill>
    </fill>
    <fill>
      <patternFill patternType="solid">
        <fgColor indexed="43"/>
        <bgColor indexed="64"/>
      </patternFill>
    </fill>
    <fill>
      <patternFill patternType="solid">
        <fgColor indexed="42"/>
        <bgColor indexed="64"/>
      </patternFill>
    </fill>
  </fills>
  <borders count="15">
    <border>
      <left/>
      <right/>
      <top/>
      <bottom/>
      <diagonal/>
    </border>
    <border>
      <left style="thin"/>
      <right/>
      <top/>
      <bottom/>
    </border>
    <border>
      <left style="thin"/>
      <right/>
      <top style="thin"/>
      <bottom/>
    </border>
    <border>
      <left style="thin"/>
      <right/>
      <top/>
      <bottom style="thin"/>
    </border>
    <border>
      <left/>
      <right style="thin"/>
      <top/>
      <bottom/>
    </border>
    <border>
      <left style="thin"/>
      <right style="thin"/>
      <top style="thin"/>
      <bottom/>
    </border>
    <border>
      <left style="thin"/>
      <right/>
      <top style="thin"/>
      <bottom style="thin"/>
    </border>
    <border>
      <left/>
      <right/>
      <top style="thin"/>
      <bottom style="thin"/>
    </border>
    <border>
      <left style="thin"/>
      <right style="thin"/>
      <top style="thin"/>
      <bottom style="thin"/>
    </border>
    <border>
      <left/>
      <right style="thin"/>
      <top/>
      <bottom style="thin"/>
    </border>
    <border>
      <left/>
      <right/>
      <top style="thin"/>
      <bottom/>
    </border>
    <border>
      <left/>
      <right/>
      <top/>
      <bottom style="thin"/>
    </border>
    <border>
      <left style="thin"/>
      <right style="thin"/>
      <top/>
      <bottom/>
    </border>
    <border>
      <left/>
      <right style="thin"/>
      <top style="thin"/>
      <bottom style="thin"/>
    </border>
    <border>
      <left/>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48">
    <xf numFmtId="0" fontId="0" fillId="0" borderId="0" xfId="0"/>
    <xf numFmtId="0" fontId="0" fillId="0" borderId="0" xfId="0" applyAlignment="1">
      <alignment wrapText="1"/>
    </xf>
    <xf numFmtId="0" fontId="2" fillId="0" borderId="0" xfId="0" applyFont="1" applyAlignment="1">
      <alignment wrapText="1"/>
    </xf>
    <xf numFmtId="0" fontId="0" fillId="2" borderId="0" xfId="0" applyFill="1" applyAlignment="1">
      <alignment wrapText="1"/>
    </xf>
    <xf numFmtId="0" fontId="0" fillId="0" borderId="0" xfId="0" applyBorder="1" applyAlignment="1">
      <alignment wrapText="1"/>
    </xf>
    <xf numFmtId="0" fontId="0" fillId="3" borderId="0" xfId="0" applyFill="1" applyBorder="1" applyAlignment="1">
      <alignment wrapText="1"/>
    </xf>
    <xf numFmtId="0" fontId="0" fillId="0" borderId="0" xfId="0" applyFill="1" applyAlignment="1">
      <alignment wrapText="1"/>
    </xf>
    <xf numFmtId="0" fontId="0" fillId="4" borderId="0" xfId="0" applyFill="1" applyAlignment="1">
      <alignment wrapText="1"/>
    </xf>
    <xf numFmtId="0" fontId="8" fillId="0" borderId="0" xfId="0" applyFont="1" applyAlignment="1">
      <alignment wrapText="1"/>
    </xf>
    <xf numFmtId="0" fontId="0" fillId="5" borderId="0" xfId="0" applyFill="1" applyAlignment="1">
      <alignment wrapText="1"/>
    </xf>
    <xf numFmtId="0" fontId="0" fillId="5" borderId="0" xfId="0" applyFill="1" applyBorder="1" applyAlignment="1">
      <alignment wrapText="1"/>
    </xf>
    <xf numFmtId="0" fontId="0" fillId="0" borderId="1" xfId="0" applyBorder="1" applyAlignment="1">
      <alignment wrapText="1"/>
    </xf>
    <xf numFmtId="0" fontId="7" fillId="0" borderId="0" xfId="0" applyFont="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12" fillId="5" borderId="0" xfId="0" applyFont="1" applyFill="1" applyAlignment="1">
      <alignment wrapText="1"/>
    </xf>
    <xf numFmtId="0" fontId="13" fillId="0" borderId="2" xfId="0" applyFont="1" applyBorder="1" applyAlignment="1">
      <alignment wrapText="1"/>
    </xf>
    <xf numFmtId="0" fontId="11" fillId="5" borderId="0" xfId="0" applyFont="1" applyFill="1" applyAlignment="1">
      <alignment horizontal="center" vertical="center" textRotation="90" wrapText="1"/>
    </xf>
    <xf numFmtId="0" fontId="5" fillId="6" borderId="0" xfId="0" applyFont="1" applyFill="1" applyAlignment="1">
      <alignment horizontal="center" vertical="center" textRotation="90" wrapText="1"/>
    </xf>
    <xf numFmtId="0" fontId="14" fillId="7" borderId="0" xfId="0" applyFont="1" applyFill="1" applyAlignment="1">
      <alignment wrapText="1"/>
    </xf>
    <xf numFmtId="0" fontId="14" fillId="7" borderId="0" xfId="0" applyFont="1" applyFill="1" applyAlignment="1">
      <alignment horizontal="left" wrapText="1"/>
    </xf>
    <xf numFmtId="0" fontId="20" fillId="0" borderId="0" xfId="0" applyFont="1" applyAlignment="1">
      <alignment wrapText="1"/>
    </xf>
    <xf numFmtId="0" fontId="16" fillId="0" borderId="0" xfId="0" applyFont="1" applyFill="1" applyAlignment="1">
      <alignment horizontal="center" vertical="center" textRotation="90" wrapText="1"/>
    </xf>
    <xf numFmtId="0" fontId="16" fillId="8" borderId="0" xfId="0" applyFont="1" applyFill="1" applyAlignment="1">
      <alignment horizontal="center" vertical="center" textRotation="90" wrapText="1"/>
    </xf>
    <xf numFmtId="0" fontId="16" fillId="9" borderId="0" xfId="0" applyFont="1" applyFill="1" applyAlignment="1">
      <alignment horizontal="center" vertical="center" textRotation="90" wrapText="1"/>
    </xf>
    <xf numFmtId="0" fontId="21" fillId="0" borderId="0" xfId="0" applyFont="1" applyFill="1" applyAlignment="1">
      <alignment horizontal="center" vertical="center" textRotation="90" wrapText="1"/>
    </xf>
    <xf numFmtId="0" fontId="11" fillId="10" borderId="0" xfId="0" applyFont="1" applyFill="1" applyAlignment="1">
      <alignment horizontal="center" vertical="center" textRotation="90" wrapText="1"/>
    </xf>
    <xf numFmtId="0" fontId="17" fillId="8" borderId="0" xfId="0" applyFont="1" applyFill="1" applyAlignment="1">
      <alignment horizontal="center" vertical="center" textRotation="90" wrapText="1"/>
    </xf>
    <xf numFmtId="0" fontId="0" fillId="0" borderId="2" xfId="0" applyFill="1" applyBorder="1" applyAlignment="1">
      <alignment wrapText="1"/>
    </xf>
    <xf numFmtId="0" fontId="0" fillId="0" borderId="3" xfId="0" applyFill="1" applyBorder="1" applyAlignment="1">
      <alignment wrapText="1"/>
    </xf>
    <xf numFmtId="0" fontId="19" fillId="3" borderId="0" xfId="0" applyFont="1" applyFill="1" applyAlignment="1">
      <alignment horizontal="center" vertical="center" textRotation="90" wrapText="1"/>
    </xf>
    <xf numFmtId="0" fontId="21" fillId="3" borderId="0" xfId="0" applyFont="1" applyFill="1" applyAlignment="1">
      <alignment horizontal="center" vertical="center" textRotation="90" wrapText="1"/>
    </xf>
    <xf numFmtId="0" fontId="12" fillId="3" borderId="0" xfId="0" applyFont="1" applyFill="1" applyAlignment="1">
      <alignment wrapText="1"/>
    </xf>
    <xf numFmtId="0" fontId="20" fillId="3" borderId="0" xfId="0" applyFont="1" applyFill="1" applyBorder="1" applyAlignment="1">
      <alignment wrapText="1"/>
    </xf>
    <xf numFmtId="0" fontId="20" fillId="3" borderId="0" xfId="0" applyFont="1" applyFill="1" applyAlignment="1">
      <alignment wrapText="1"/>
    </xf>
    <xf numFmtId="0" fontId="0" fillId="7" borderId="0" xfId="0" applyFill="1" applyAlignment="1">
      <alignment wrapText="1"/>
    </xf>
    <xf numFmtId="0" fontId="0" fillId="6" borderId="0" xfId="0" applyFill="1" applyAlignment="1">
      <alignment wrapText="1"/>
    </xf>
    <xf numFmtId="0" fontId="16" fillId="6" borderId="0" xfId="0" applyFont="1" applyFill="1" applyAlignment="1">
      <alignment horizontal="center" vertical="center" textRotation="90" wrapText="1"/>
    </xf>
    <xf numFmtId="0" fontId="12" fillId="6" borderId="0" xfId="0" applyFont="1" applyFill="1" applyAlignment="1">
      <alignment wrapText="1"/>
    </xf>
    <xf numFmtId="0" fontId="0" fillId="6" borderId="0" xfId="0" applyFill="1" applyBorder="1" applyAlignment="1">
      <alignment wrapText="1"/>
    </xf>
    <xf numFmtId="0" fontId="16" fillId="9" borderId="4" xfId="0" applyFont="1" applyFill="1" applyBorder="1" applyAlignment="1">
      <alignment horizontal="center" vertical="center" textRotation="90" wrapText="1"/>
    </xf>
    <xf numFmtId="0" fontId="14" fillId="0" borderId="0" xfId="0" applyFont="1" applyFill="1" applyAlignment="1">
      <alignment wrapText="1"/>
    </xf>
    <xf numFmtId="0" fontId="16" fillId="5" borderId="0" xfId="0" applyFont="1" applyFill="1" applyAlignment="1">
      <alignment horizontal="center" vertical="center" textRotation="90" wrapText="1"/>
    </xf>
    <xf numFmtId="0" fontId="11" fillId="5" borderId="5" xfId="0" applyFont="1" applyFill="1" applyBorder="1" applyAlignment="1">
      <alignment wrapText="1"/>
    </xf>
    <xf numFmtId="0" fontId="0" fillId="5" borderId="5" xfId="0" applyFill="1" applyBorder="1" applyAlignment="1">
      <alignment wrapText="1"/>
    </xf>
    <xf numFmtId="0" fontId="17" fillId="0" borderId="0" xfId="0" applyFont="1" applyAlignment="1">
      <alignment horizontal="center" wrapText="1"/>
    </xf>
    <xf numFmtId="0" fontId="18" fillId="7" borderId="0" xfId="0" applyFont="1" applyFill="1" applyAlignment="1">
      <alignment horizontal="center" wrapText="1"/>
    </xf>
    <xf numFmtId="0" fontId="0" fillId="0" borderId="1" xfId="0" applyFill="1" applyBorder="1" applyAlignment="1">
      <alignment horizontal="left" wrapText="1" indent="1"/>
    </xf>
    <xf numFmtId="0" fontId="7" fillId="0" borderId="0" xfId="0" applyFont="1" applyAlignment="1">
      <alignment wrapText="1"/>
    </xf>
    <xf numFmtId="0" fontId="7" fillId="3" borderId="0" xfId="0" applyFont="1" applyFill="1" applyBorder="1" applyAlignment="1">
      <alignment wrapText="1"/>
    </xf>
    <xf numFmtId="0" fontId="7" fillId="0" borderId="0" xfId="0" applyFont="1" applyFill="1" applyBorder="1" applyAlignment="1">
      <alignment vertical="top" wrapText="1"/>
    </xf>
    <xf numFmtId="0" fontId="7" fillId="5" borderId="0" xfId="0" applyFont="1" applyFill="1" applyBorder="1" applyAlignment="1">
      <alignment vertical="top" wrapText="1"/>
    </xf>
    <xf numFmtId="0" fontId="20" fillId="3" borderId="0" xfId="0" applyFont="1" applyFill="1" applyBorder="1" applyAlignment="1">
      <alignment vertical="top" wrapText="1"/>
    </xf>
    <xf numFmtId="0" fontId="7" fillId="6" borderId="0" xfId="0" applyFont="1" applyFill="1" applyBorder="1" applyAlignment="1">
      <alignment vertical="top" wrapText="1"/>
    </xf>
    <xf numFmtId="0" fontId="7" fillId="0" borderId="0" xfId="0" applyFont="1" applyAlignment="1">
      <alignment wrapText="1"/>
    </xf>
    <xf numFmtId="0" fontId="25" fillId="0" borderId="2" xfId="0" applyFont="1" applyFill="1" applyBorder="1" applyAlignment="1">
      <alignment wrapText="1"/>
    </xf>
    <xf numFmtId="0" fontId="0" fillId="0" borderId="0" xfId="0" applyAlignment="1">
      <alignment wrapText="1"/>
    </xf>
    <xf numFmtId="0" fontId="2" fillId="0" borderId="0" xfId="0" applyFont="1" applyFill="1" applyAlignment="1">
      <alignment wrapText="1"/>
    </xf>
    <xf numFmtId="0" fontId="8" fillId="0" borderId="0" xfId="0" applyFont="1" applyFill="1" applyBorder="1" applyAlignment="1">
      <alignment wrapText="1"/>
    </xf>
    <xf numFmtId="0" fontId="8" fillId="0" borderId="0" xfId="0" applyFont="1" applyFill="1" applyAlignment="1">
      <alignment wrapText="1"/>
    </xf>
    <xf numFmtId="0" fontId="26" fillId="0" borderId="1" xfId="0" applyFont="1" applyBorder="1" applyAlignment="1">
      <alignment wrapText="1"/>
    </xf>
    <xf numFmtId="0" fontId="22" fillId="0" borderId="1" xfId="0" applyFont="1" applyFill="1" applyBorder="1" applyAlignment="1">
      <alignment wrapText="1"/>
    </xf>
    <xf numFmtId="0" fontId="7" fillId="11" borderId="0" xfId="0" applyFont="1" applyFill="1" applyBorder="1" applyAlignment="1">
      <alignment wrapText="1"/>
    </xf>
    <xf numFmtId="0" fontId="0" fillId="0" borderId="0" xfId="0" applyAlignment="1">
      <alignment wrapText="1"/>
    </xf>
    <xf numFmtId="0" fontId="0" fillId="0" borderId="0" xfId="0" applyAlignment="1">
      <alignment wrapText="1"/>
    </xf>
    <xf numFmtId="9" fontId="0" fillId="0" borderId="0" xfId="15" applyFont="1" applyAlignment="1">
      <alignment wrapText="1"/>
    </xf>
    <xf numFmtId="0" fontId="0" fillId="5" borderId="2" xfId="0" applyFill="1" applyBorder="1" applyAlignment="1">
      <alignment wrapText="1"/>
    </xf>
    <xf numFmtId="0" fontId="8" fillId="0" borderId="1" xfId="0" applyFont="1" applyBorder="1" applyAlignment="1">
      <alignment wrapText="1"/>
    </xf>
    <xf numFmtId="0" fontId="8" fillId="5" borderId="1" xfId="0" applyFont="1" applyFill="1" applyBorder="1" applyAlignment="1">
      <alignment wrapText="1"/>
    </xf>
    <xf numFmtId="0" fontId="0" fillId="12" borderId="0" xfId="0" applyFill="1" applyBorder="1" applyAlignment="1">
      <alignment wrapText="1"/>
    </xf>
    <xf numFmtId="0" fontId="8" fillId="0" borderId="1" xfId="0" applyFont="1" applyFill="1" applyBorder="1" applyAlignment="1">
      <alignment wrapText="1"/>
    </xf>
    <xf numFmtId="9" fontId="0" fillId="0" borderId="0" xfId="15" applyFont="1" applyFill="1" applyAlignment="1">
      <alignment wrapText="1"/>
    </xf>
    <xf numFmtId="0" fontId="15" fillId="0" borderId="1" xfId="0" applyFont="1" applyFill="1" applyBorder="1" applyAlignment="1">
      <alignment wrapText="1"/>
    </xf>
    <xf numFmtId="0" fontId="13" fillId="0" borderId="2" xfId="0" applyFont="1" applyFill="1" applyBorder="1" applyAlignment="1">
      <alignment wrapText="1"/>
    </xf>
    <xf numFmtId="0" fontId="14" fillId="12" borderId="0" xfId="0" applyFont="1" applyFill="1" applyAlignment="1">
      <alignment horizontal="left" wrapText="1"/>
    </xf>
    <xf numFmtId="0" fontId="11" fillId="12" borderId="0" xfId="0" applyFont="1" applyFill="1" applyAlignment="1">
      <alignment horizontal="center" vertical="center" textRotation="90" wrapText="1"/>
    </xf>
    <xf numFmtId="0" fontId="16" fillId="12" borderId="0" xfId="0" applyFont="1" applyFill="1" applyBorder="1" applyAlignment="1">
      <alignment horizontal="center" vertical="center" textRotation="90" wrapText="1"/>
    </xf>
    <xf numFmtId="0" fontId="23" fillId="12" borderId="0" xfId="0" applyFont="1" applyFill="1" applyBorder="1" applyAlignment="1">
      <alignment wrapText="1"/>
    </xf>
    <xf numFmtId="0" fontId="8" fillId="12" borderId="1" xfId="0" applyFont="1" applyFill="1" applyBorder="1" applyAlignment="1">
      <alignment wrapText="1"/>
    </xf>
    <xf numFmtId="9" fontId="0" fillId="12" borderId="0" xfId="15" applyFont="1" applyFill="1" applyAlignment="1">
      <alignment wrapText="1"/>
    </xf>
    <xf numFmtId="0" fontId="0" fillId="12" borderId="0" xfId="0" applyFill="1" applyAlignment="1">
      <alignment wrapText="1"/>
    </xf>
    <xf numFmtId="9" fontId="0" fillId="12" borderId="0" xfId="15" applyFont="1" applyFill="1" applyBorder="1" applyAlignment="1">
      <alignment wrapText="1"/>
    </xf>
    <xf numFmtId="0" fontId="16" fillId="12" borderId="0" xfId="0" applyFont="1" applyFill="1" applyBorder="1" applyAlignment="1">
      <alignment horizontal="center" vertical="center" wrapText="1"/>
    </xf>
    <xf numFmtId="0" fontId="8" fillId="12" borderId="0" xfId="0" applyFont="1" applyFill="1" applyAlignment="1">
      <alignment horizontal="center" vertical="center" textRotation="90" wrapText="1"/>
    </xf>
    <xf numFmtId="0" fontId="15" fillId="13" borderId="1" xfId="0" applyFont="1" applyFill="1" applyBorder="1" applyAlignment="1">
      <alignment wrapText="1"/>
    </xf>
    <xf numFmtId="0" fontId="15" fillId="13" borderId="2" xfId="0" applyFont="1" applyFill="1" applyBorder="1" applyAlignment="1">
      <alignment wrapText="1"/>
    </xf>
    <xf numFmtId="0" fontId="8" fillId="13" borderId="1" xfId="0" applyFont="1" applyFill="1" applyBorder="1" applyAlignment="1">
      <alignment wrapText="1"/>
    </xf>
    <xf numFmtId="9" fontId="0" fillId="13" borderId="0" xfId="15" applyFont="1" applyFill="1" applyAlignment="1">
      <alignment wrapText="1"/>
    </xf>
    <xf numFmtId="0" fontId="8" fillId="13" borderId="0" xfId="0" applyFont="1" applyFill="1" applyAlignment="1">
      <alignment wrapText="1"/>
    </xf>
    <xf numFmtId="0" fontId="8" fillId="0" borderId="0" xfId="0" applyFont="1" applyAlignment="1">
      <alignment horizontal="center" wrapText="1"/>
    </xf>
    <xf numFmtId="0" fontId="20" fillId="0" borderId="0" xfId="0" applyFont="1" applyFill="1" applyAlignment="1">
      <alignment wrapText="1"/>
    </xf>
    <xf numFmtId="0" fontId="14" fillId="0" borderId="6" xfId="0" applyFont="1" applyFill="1" applyBorder="1" applyAlignment="1">
      <alignment wrapText="1"/>
    </xf>
    <xf numFmtId="0" fontId="0" fillId="0" borderId="7" xfId="0" applyBorder="1" applyAlignment="1">
      <alignment wrapText="1"/>
    </xf>
    <xf numFmtId="0" fontId="16" fillId="0" borderId="7" xfId="0" applyFont="1" applyFill="1" applyBorder="1" applyAlignment="1">
      <alignment horizontal="center" vertical="center" textRotation="90" wrapText="1"/>
    </xf>
    <xf numFmtId="0" fontId="8" fillId="0" borderId="7" xfId="0" applyFont="1" applyBorder="1" applyAlignment="1">
      <alignment wrapText="1"/>
    </xf>
    <xf numFmtId="0" fontId="8" fillId="0" borderId="6" xfId="0" applyFont="1" applyBorder="1" applyAlignment="1">
      <alignment wrapText="1"/>
    </xf>
    <xf numFmtId="0" fontId="8" fillId="0" borderId="8" xfId="0" applyFont="1" applyBorder="1" applyAlignment="1">
      <alignment wrapText="1"/>
    </xf>
    <xf numFmtId="0" fontId="0" fillId="0" borderId="2" xfId="0" applyBorder="1"/>
    <xf numFmtId="0" fontId="8" fillId="0" borderId="1" xfId="0" applyFont="1" applyBorder="1"/>
    <xf numFmtId="0" fontId="8" fillId="0" borderId="4" xfId="0" applyFont="1" applyBorder="1" applyAlignment="1">
      <alignment horizontal="center"/>
    </xf>
    <xf numFmtId="0" fontId="0" fillId="0" borderId="1" xfId="0" applyBorder="1"/>
    <xf numFmtId="9" fontId="0" fillId="0" borderId="4" xfId="15" applyFont="1" applyBorder="1"/>
    <xf numFmtId="0" fontId="0" fillId="0" borderId="3" xfId="0" applyBorder="1"/>
    <xf numFmtId="9" fontId="0" fillId="0" borderId="9" xfId="15" applyFont="1" applyBorder="1"/>
    <xf numFmtId="0" fontId="17" fillId="9" borderId="0" xfId="0" applyFont="1" applyFill="1" applyAlignment="1">
      <alignment horizontal="center" vertical="center" textRotation="90" wrapText="1"/>
    </xf>
    <xf numFmtId="0" fontId="0" fillId="0" borderId="0" xfId="0" applyFill="1" applyBorder="1" applyAlignment="1">
      <alignment horizontal="left" wrapText="1"/>
    </xf>
    <xf numFmtId="0" fontId="7" fillId="0" borderId="0" xfId="0" applyFont="1" applyFill="1" applyBorder="1" applyAlignment="1">
      <alignment horizontal="left" wrapText="1"/>
    </xf>
    <xf numFmtId="0" fontId="0" fillId="0" borderId="10" xfId="0" applyFill="1" applyBorder="1" applyAlignment="1">
      <alignment horizontal="left" wrapText="1"/>
    </xf>
    <xf numFmtId="0" fontId="7" fillId="0" borderId="10" xfId="0" applyFont="1" applyFill="1" applyBorder="1" applyAlignment="1">
      <alignment horizontal="left" wrapText="1"/>
    </xf>
    <xf numFmtId="0" fontId="24" fillId="0" borderId="0" xfId="0" applyFont="1" applyFill="1" applyAlignment="1">
      <alignment horizontal="left" wrapText="1"/>
    </xf>
    <xf numFmtId="0" fontId="0" fillId="0" borderId="11" xfId="0" applyFill="1" applyBorder="1" applyAlignment="1">
      <alignment horizontal="left" wrapText="1"/>
    </xf>
    <xf numFmtId="0" fontId="7" fillId="0" borderId="11" xfId="0" applyFont="1" applyFill="1" applyBorder="1" applyAlignment="1">
      <alignment horizontal="left" wrapText="1"/>
    </xf>
    <xf numFmtId="0" fontId="20" fillId="0" borderId="0" xfId="0" applyFont="1" applyBorder="1" applyAlignment="1">
      <alignment horizontal="left" wrapText="1"/>
    </xf>
    <xf numFmtId="0" fontId="20" fillId="0" borderId="0" xfId="0" applyFont="1" applyFill="1" applyBorder="1" applyAlignment="1">
      <alignment horizontal="left" wrapText="1"/>
    </xf>
    <xf numFmtId="0" fontId="0" fillId="13" borderId="0" xfId="0" applyFill="1" applyBorder="1" applyAlignment="1">
      <alignment horizontal="left" wrapText="1"/>
    </xf>
    <xf numFmtId="0" fontId="7" fillId="13" borderId="0" xfId="0" applyFont="1" applyFill="1" applyBorder="1" applyAlignment="1">
      <alignment horizontal="left" wrapText="1"/>
    </xf>
    <xf numFmtId="0" fontId="24" fillId="13" borderId="0" xfId="0" applyFont="1" applyFill="1" applyAlignment="1">
      <alignment horizontal="left" wrapText="1"/>
    </xf>
    <xf numFmtId="0" fontId="0" fillId="13" borderId="10" xfId="0" applyFill="1" applyBorder="1" applyAlignment="1">
      <alignment horizontal="left" wrapText="1"/>
    </xf>
    <xf numFmtId="0" fontId="7" fillId="13" borderId="10" xfId="0" applyFont="1" applyFill="1" applyBorder="1" applyAlignment="1">
      <alignment horizontal="left" wrapText="1"/>
    </xf>
    <xf numFmtId="0" fontId="0" fillId="0" borderId="0" xfId="0" applyFill="1" applyAlignment="1">
      <alignment horizontal="left" wrapText="1"/>
    </xf>
    <xf numFmtId="0" fontId="0" fillId="0" borderId="1" xfId="0" applyFill="1" applyBorder="1" applyAlignment="1">
      <alignment horizontal="left" wrapText="1"/>
    </xf>
    <xf numFmtId="0" fontId="7" fillId="0" borderId="4" xfId="0" applyFont="1" applyFill="1" applyBorder="1" applyAlignment="1">
      <alignment horizontal="left" wrapText="1"/>
    </xf>
    <xf numFmtId="9" fontId="0" fillId="0" borderId="4" xfId="15" applyFont="1" applyBorder="1" applyAlignment="1">
      <alignment horizontal="right"/>
    </xf>
    <xf numFmtId="0" fontId="11" fillId="10" borderId="0" xfId="0" applyFont="1" applyFill="1" applyBorder="1" applyAlignment="1">
      <alignment horizontal="center" vertical="center" textRotation="90" wrapText="1"/>
    </xf>
    <xf numFmtId="0" fontId="11" fillId="6" borderId="0" xfId="0" applyFont="1" applyFill="1" applyBorder="1" applyAlignment="1">
      <alignment horizontal="center" vertical="center" textRotation="90" wrapText="1"/>
    </xf>
    <xf numFmtId="0" fontId="16" fillId="8" borderId="4" xfId="0" applyFont="1" applyFill="1" applyBorder="1" applyAlignment="1">
      <alignment horizontal="center" vertical="center" textRotation="90" wrapText="1"/>
    </xf>
    <xf numFmtId="0" fontId="0" fillId="0" borderId="0" xfId="0" applyAlignment="1">
      <alignment horizontal="left" wrapText="1"/>
    </xf>
    <xf numFmtId="0" fontId="16" fillId="8" borderId="12" xfId="0" applyFont="1" applyFill="1" applyBorder="1" applyAlignment="1">
      <alignment horizontal="center" vertical="center" textRotation="90" wrapText="1"/>
    </xf>
    <xf numFmtId="0" fontId="16" fillId="9" borderId="4" xfId="0" applyFont="1" applyFill="1" applyBorder="1" applyAlignment="1">
      <alignment horizontal="center" vertical="center" textRotation="90" wrapText="1"/>
    </xf>
    <xf numFmtId="0" fontId="0" fillId="0" borderId="0" xfId="0" applyAlignment="1" applyProtection="1">
      <alignment horizontal="left" vertical="top" wrapText="1"/>
      <protection/>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13" xfId="0" applyFont="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8" fillId="5" borderId="13" xfId="0" applyFont="1" applyFill="1" applyBorder="1" applyAlignment="1">
      <alignment horizontal="center" wrapText="1"/>
    </xf>
    <xf numFmtId="0" fontId="8" fillId="12" borderId="0" xfId="0" applyFont="1" applyFill="1" applyAlignment="1">
      <alignment horizontal="center" vertical="center" textRotation="90" wrapText="1"/>
    </xf>
    <xf numFmtId="0" fontId="0" fillId="0" borderId="0" xfId="0" applyAlignment="1">
      <alignment horizontal="center" vertical="center" textRotation="90" wrapText="1"/>
    </xf>
    <xf numFmtId="0" fontId="17" fillId="0" borderId="0" xfId="0" applyFont="1" applyAlignment="1">
      <alignment horizontal="center" wrapText="1"/>
    </xf>
    <xf numFmtId="0" fontId="16" fillId="8" borderId="0" xfId="0" applyFont="1" applyFill="1" applyAlignment="1">
      <alignment horizontal="center" vertical="center" textRotation="90" wrapText="1"/>
    </xf>
    <xf numFmtId="0" fontId="17" fillId="9" borderId="4" xfId="0" applyFont="1" applyFill="1" applyBorder="1" applyAlignment="1">
      <alignment horizontal="center" vertical="center" textRotation="90"/>
    </xf>
    <xf numFmtId="0" fontId="17" fillId="9" borderId="4" xfId="0" applyFont="1" applyFill="1" applyBorder="1" applyAlignment="1">
      <alignment horizontal="center" vertical="center" textRotation="90" wrapText="1"/>
    </xf>
    <xf numFmtId="0" fontId="16" fillId="12" borderId="0" xfId="0" applyFont="1" applyFill="1" applyBorder="1" applyAlignment="1">
      <alignment horizontal="center" vertical="center" wrapText="1"/>
    </xf>
    <xf numFmtId="0" fontId="0" fillId="0" borderId="0" xfId="0" applyAlignment="1">
      <alignment horizontal="center" vertical="center" wrapText="1"/>
    </xf>
    <xf numFmtId="0" fontId="11" fillId="5" borderId="0" xfId="0" applyFont="1" applyFill="1" applyBorder="1" applyAlignment="1">
      <alignment horizontal="center" vertical="center" textRotation="90" wrapText="1"/>
    </xf>
    <xf numFmtId="0" fontId="11" fillId="5" borderId="0" xfId="0" applyFont="1" applyFill="1" applyAlignment="1">
      <alignment horizontal="center" vertical="center" textRotation="90" wrapText="1"/>
    </xf>
    <xf numFmtId="0" fontId="8" fillId="0" borderId="14" xfId="0" applyFont="1" applyBorder="1" applyAlignment="1">
      <alignment horizontal="center" wrapText="1"/>
    </xf>
    <xf numFmtId="0" fontId="8" fillId="0" borderId="4" xfId="0" applyFont="1" applyBorder="1" applyAlignment="1">
      <alignment horizontal="center" wrapText="1"/>
    </xf>
  </cellXfs>
  <cellStyles count="1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2</xdr:col>
      <xdr:colOff>657225</xdr:colOff>
      <xdr:row>1</xdr:row>
      <xdr:rowOff>523875</xdr:rowOff>
    </xdr:to>
    <xdr:pic>
      <xdr:nvPicPr>
        <xdr:cNvPr id="2" name="Picture 1" descr="HighRes-Color Small.png"/>
        <xdr:cNvPicPr preferRelativeResize="1">
          <a:picLocks noChangeAspect="1"/>
        </xdr:cNvPicPr>
      </xdr:nvPicPr>
      <xdr:blipFill>
        <a:blip r:embed="rId1"/>
        <a:stretch>
          <a:fillRect/>
        </a:stretch>
      </xdr:blipFill>
      <xdr:spPr>
        <a:xfrm>
          <a:off x="9525" y="85725"/>
          <a:ext cx="1562100" cy="8191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183"/>
  <sheetViews>
    <sheetView tabSelected="1" zoomScale="75" zoomScaleNormal="75" zoomScalePageLayoutView="75" workbookViewId="0" topLeftCell="A1">
      <pane xSplit="4" ySplit="4" topLeftCell="L5" activePane="bottomRight" state="frozen"/>
      <selection pane="topRight" activeCell="D1" sqref="D1"/>
      <selection pane="bottomLeft" activeCell="A3" sqref="A3"/>
      <selection pane="bottomRight" activeCell="AA6" sqref="AA6"/>
    </sheetView>
  </sheetViews>
  <sheetFormatPr defaultColWidth="11.00390625" defaultRowHeight="15.75"/>
  <cols>
    <col min="1" max="1" width="5.875" style="19" bestFit="1" customWidth="1"/>
    <col min="2" max="2" width="6.125" style="1" customWidth="1"/>
    <col min="3" max="3" width="8.875" style="22" customWidth="1"/>
    <col min="4" max="4" width="53.00390625" style="1" customWidth="1"/>
    <col min="5" max="5" width="11.125" style="1" customWidth="1"/>
    <col min="6" max="12" width="10.125" style="1" customWidth="1"/>
    <col min="13" max="13" width="10.375" style="1" customWidth="1"/>
    <col min="14" max="15" width="10.125" style="1" customWidth="1"/>
    <col min="16" max="16" width="14.125" style="56" customWidth="1"/>
    <col min="17" max="17" width="15.50390625" style="56" customWidth="1"/>
    <col min="18" max="18" width="10.125" style="12" customWidth="1"/>
    <col min="19" max="19" width="10.875" style="1" customWidth="1"/>
    <col min="20" max="20" width="12.125" style="1" customWidth="1"/>
    <col min="21" max="23" width="10.875" style="1" customWidth="1"/>
    <col min="24" max="24" width="10.875" style="48" customWidth="1"/>
    <col min="25" max="25" width="11.00390625" style="1" customWidth="1"/>
    <col min="26" max="26" width="10.875" style="64" customWidth="1"/>
    <col min="27" max="27" width="10.00390625" style="63" customWidth="1"/>
    <col min="28" max="29" width="10.875" style="1" customWidth="1"/>
    <col min="30" max="30" width="10.125" style="56" customWidth="1"/>
    <col min="31" max="32" width="10.875" style="1" customWidth="1"/>
    <col min="33" max="33" width="12.00390625" style="54" customWidth="1"/>
    <col min="34" max="34" width="10.875" style="11" customWidth="1"/>
    <col min="35" max="35" width="11.875" style="1" bestFit="1" customWidth="1"/>
    <col min="36" max="37" width="10.875" style="1" customWidth="1"/>
    <col min="38" max="38" width="11.00390625" style="1" hidden="1" customWidth="1"/>
    <col min="39" max="39" width="10.875" style="1" customWidth="1"/>
    <col min="40" max="627" width="10.875" style="6" customWidth="1"/>
    <col min="628" max="16384" width="10.875" style="1" customWidth="1"/>
  </cols>
  <sheetData>
    <row r="1" spans="1:627" s="64" customFormat="1" ht="30" customHeight="1">
      <c r="A1" s="19"/>
      <c r="C1" s="22"/>
      <c r="D1" s="130" t="s">
        <v>15</v>
      </c>
      <c r="E1" s="131"/>
      <c r="F1" s="131"/>
      <c r="G1" s="131"/>
      <c r="H1" s="131"/>
      <c r="I1" s="131"/>
      <c r="J1" s="131"/>
      <c r="K1" s="131"/>
      <c r="L1" s="131"/>
      <c r="M1" s="131"/>
      <c r="N1" s="132"/>
      <c r="R1" s="12"/>
      <c r="X1" s="54"/>
      <c r="AG1" s="54"/>
      <c r="AH1" s="11"/>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row>
    <row r="2" spans="1:627" s="64" customFormat="1" ht="49" customHeight="1">
      <c r="A2" s="19"/>
      <c r="C2" s="22"/>
      <c r="D2" s="133" t="s">
        <v>365</v>
      </c>
      <c r="E2" s="134"/>
      <c r="F2" s="134"/>
      <c r="G2" s="134"/>
      <c r="H2" s="134"/>
      <c r="I2" s="134"/>
      <c r="J2" s="134"/>
      <c r="K2" s="134"/>
      <c r="L2" s="134"/>
      <c r="M2" s="134"/>
      <c r="N2" s="135"/>
      <c r="P2" s="129" t="s">
        <v>366</v>
      </c>
      <c r="Q2" s="129"/>
      <c r="R2" s="129"/>
      <c r="S2" s="129"/>
      <c r="U2" s="126" t="s">
        <v>367</v>
      </c>
      <c r="V2" s="126"/>
      <c r="W2" s="126"/>
      <c r="X2" s="126"/>
      <c r="Z2" s="126" t="s">
        <v>368</v>
      </c>
      <c r="AA2" s="126"/>
      <c r="AB2" s="126"/>
      <c r="AC2" s="126"/>
      <c r="AD2" s="126"/>
      <c r="AG2" s="54"/>
      <c r="AH2" s="11"/>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row>
    <row r="3" spans="1:33" ht="35" customHeight="1">
      <c r="A3" s="46" t="s">
        <v>181</v>
      </c>
      <c r="D3" s="45" t="s">
        <v>182</v>
      </c>
      <c r="E3" s="2" t="s">
        <v>224</v>
      </c>
      <c r="F3" s="2" t="s">
        <v>225</v>
      </c>
      <c r="G3" s="2" t="s">
        <v>226</v>
      </c>
      <c r="H3" s="57" t="s">
        <v>227</v>
      </c>
      <c r="I3" s="57" t="s">
        <v>228</v>
      </c>
      <c r="J3" s="57" t="s">
        <v>229</v>
      </c>
      <c r="K3" s="57" t="s">
        <v>230</v>
      </c>
      <c r="L3" s="2" t="s">
        <v>231</v>
      </c>
      <c r="M3" s="2" t="s">
        <v>232</v>
      </c>
      <c r="N3" s="57" t="s">
        <v>265</v>
      </c>
      <c r="O3" s="2" t="s">
        <v>263</v>
      </c>
      <c r="P3" s="57" t="s">
        <v>315</v>
      </c>
      <c r="Q3" s="57" t="s">
        <v>316</v>
      </c>
      <c r="R3" s="58" t="s">
        <v>352</v>
      </c>
      <c r="S3" s="2" t="s">
        <v>268</v>
      </c>
      <c r="T3" s="57" t="s">
        <v>24</v>
      </c>
      <c r="U3" s="57" t="s">
        <v>269</v>
      </c>
      <c r="V3" s="57" t="s">
        <v>234</v>
      </c>
      <c r="W3" s="57" t="s">
        <v>173</v>
      </c>
      <c r="X3" s="59" t="s">
        <v>235</v>
      </c>
      <c r="Y3" s="2" t="s">
        <v>236</v>
      </c>
      <c r="Z3" s="8" t="s">
        <v>237</v>
      </c>
      <c r="AA3" s="8" t="s">
        <v>363</v>
      </c>
      <c r="AB3" s="2" t="s">
        <v>238</v>
      </c>
      <c r="AC3" s="2" t="s">
        <v>239</v>
      </c>
      <c r="AD3" s="57" t="s">
        <v>317</v>
      </c>
      <c r="AE3" s="2" t="s">
        <v>240</v>
      </c>
      <c r="AF3" s="57" t="s">
        <v>241</v>
      </c>
      <c r="AG3" s="59" t="s">
        <v>92</v>
      </c>
    </row>
    <row r="4" spans="2:39" ht="61">
      <c r="B4" s="138" t="s">
        <v>264</v>
      </c>
      <c r="C4" s="138"/>
      <c r="D4" s="88" t="s">
        <v>13</v>
      </c>
      <c r="E4" s="1" t="s">
        <v>242</v>
      </c>
      <c r="F4" s="1" t="s">
        <v>242</v>
      </c>
      <c r="G4" s="1" t="s">
        <v>242</v>
      </c>
      <c r="H4" s="1" t="s">
        <v>242</v>
      </c>
      <c r="I4" s="1" t="s">
        <v>242</v>
      </c>
      <c r="J4" s="1" t="s">
        <v>242</v>
      </c>
      <c r="K4" s="1" t="s">
        <v>242</v>
      </c>
      <c r="L4" s="1" t="s">
        <v>242</v>
      </c>
      <c r="M4" s="1" t="s">
        <v>242</v>
      </c>
      <c r="N4" s="1" t="s">
        <v>242</v>
      </c>
      <c r="O4" s="1" t="s">
        <v>242</v>
      </c>
      <c r="P4" s="56" t="s">
        <v>242</v>
      </c>
      <c r="Q4" s="56" t="s">
        <v>242</v>
      </c>
      <c r="R4" s="12" t="s">
        <v>242</v>
      </c>
      <c r="S4" s="1" t="s">
        <v>242</v>
      </c>
      <c r="T4" s="1" t="s">
        <v>242</v>
      </c>
      <c r="U4" s="1" t="s">
        <v>242</v>
      </c>
      <c r="V4" s="1" t="s">
        <v>242</v>
      </c>
      <c r="W4" s="1" t="s">
        <v>242</v>
      </c>
      <c r="X4" s="48" t="s">
        <v>242</v>
      </c>
      <c r="Y4" s="1" t="s">
        <v>242</v>
      </c>
      <c r="Z4" s="64" t="s">
        <v>242</v>
      </c>
      <c r="AA4" s="63" t="s">
        <v>242</v>
      </c>
      <c r="AB4" s="1" t="s">
        <v>242</v>
      </c>
      <c r="AC4" s="1" t="s">
        <v>242</v>
      </c>
      <c r="AD4" s="56" t="s">
        <v>313</v>
      </c>
      <c r="AE4" s="1" t="s">
        <v>242</v>
      </c>
      <c r="AF4" s="1" t="s">
        <v>242</v>
      </c>
      <c r="AG4" s="54" t="s">
        <v>242</v>
      </c>
      <c r="AH4" s="67" t="s">
        <v>14</v>
      </c>
      <c r="AI4" s="89" t="s">
        <v>5</v>
      </c>
      <c r="AJ4" s="8" t="s">
        <v>7</v>
      </c>
      <c r="AK4" s="8" t="s">
        <v>8</v>
      </c>
      <c r="AL4" s="8" t="s">
        <v>6</v>
      </c>
      <c r="AM4" s="8" t="s">
        <v>9</v>
      </c>
    </row>
    <row r="5" spans="1:627" s="9" customFormat="1" ht="20">
      <c r="A5" s="19"/>
      <c r="C5" s="42"/>
      <c r="D5" s="43" t="s">
        <v>261</v>
      </c>
      <c r="E5" s="44">
        <v>1</v>
      </c>
      <c r="F5" s="44">
        <v>2</v>
      </c>
      <c r="G5" s="44">
        <v>3</v>
      </c>
      <c r="H5" s="44">
        <v>4</v>
      </c>
      <c r="I5" s="44">
        <v>5</v>
      </c>
      <c r="J5" s="44">
        <v>6</v>
      </c>
      <c r="K5" s="44">
        <v>7</v>
      </c>
      <c r="L5" s="44">
        <v>8</v>
      </c>
      <c r="M5" s="44">
        <v>9</v>
      </c>
      <c r="N5" s="44">
        <v>10</v>
      </c>
      <c r="O5" s="44">
        <v>11</v>
      </c>
      <c r="P5" s="44">
        <v>12</v>
      </c>
      <c r="Q5" s="44">
        <v>13</v>
      </c>
      <c r="R5" s="44">
        <v>14</v>
      </c>
      <c r="S5" s="44">
        <v>15</v>
      </c>
      <c r="T5" s="44">
        <v>16</v>
      </c>
      <c r="U5" s="44">
        <v>17</v>
      </c>
      <c r="V5" s="44">
        <v>18</v>
      </c>
      <c r="W5" s="44">
        <v>19</v>
      </c>
      <c r="X5" s="44">
        <v>20</v>
      </c>
      <c r="Y5" s="44">
        <v>21</v>
      </c>
      <c r="Z5" s="44">
        <v>22</v>
      </c>
      <c r="AA5" s="44">
        <v>23</v>
      </c>
      <c r="AB5" s="44">
        <v>24</v>
      </c>
      <c r="AC5" s="44">
        <v>25</v>
      </c>
      <c r="AD5" s="44">
        <v>26</v>
      </c>
      <c r="AE5" s="44">
        <v>27</v>
      </c>
      <c r="AF5" s="44">
        <v>28</v>
      </c>
      <c r="AG5" s="66">
        <v>29</v>
      </c>
      <c r="AH5" s="68"/>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row>
    <row r="6" spans="1:39" ht="45" customHeight="1">
      <c r="A6" s="20">
        <v>1</v>
      </c>
      <c r="B6" s="144" t="s">
        <v>180</v>
      </c>
      <c r="C6" s="139" t="s">
        <v>183</v>
      </c>
      <c r="D6" s="85" t="s">
        <v>299</v>
      </c>
      <c r="E6" s="117" t="s">
        <v>194</v>
      </c>
      <c r="F6" s="117" t="s">
        <v>194</v>
      </c>
      <c r="G6" s="117" t="s">
        <v>194</v>
      </c>
      <c r="H6" s="117" t="s">
        <v>283</v>
      </c>
      <c r="I6" s="117" t="s">
        <v>283</v>
      </c>
      <c r="J6" s="117" t="s">
        <v>194</v>
      </c>
      <c r="K6" s="117" t="s">
        <v>354</v>
      </c>
      <c r="L6" s="117" t="s">
        <v>256</v>
      </c>
      <c r="M6" s="117" t="s">
        <v>194</v>
      </c>
      <c r="N6" s="117" t="s">
        <v>324</v>
      </c>
      <c r="O6" s="117" t="s">
        <v>194</v>
      </c>
      <c r="P6" s="117" t="s">
        <v>194</v>
      </c>
      <c r="Q6" s="117" t="s">
        <v>194</v>
      </c>
      <c r="R6" s="118" t="s">
        <v>123</v>
      </c>
      <c r="S6" s="117" t="s">
        <v>256</v>
      </c>
      <c r="T6" s="117" t="s">
        <v>51</v>
      </c>
      <c r="U6" s="117" t="s">
        <v>194</v>
      </c>
      <c r="V6" s="117" t="s">
        <v>350</v>
      </c>
      <c r="W6" s="117" t="s">
        <v>194</v>
      </c>
      <c r="X6" s="118" t="s">
        <v>194</v>
      </c>
      <c r="Y6" s="117" t="s">
        <v>245</v>
      </c>
      <c r="Z6" s="117" t="s">
        <v>194</v>
      </c>
      <c r="AA6" s="117" t="s">
        <v>370</v>
      </c>
      <c r="AB6" s="117" t="s">
        <v>50</v>
      </c>
      <c r="AC6" s="117" t="s">
        <v>196</v>
      </c>
      <c r="AD6" s="117" t="s">
        <v>194</v>
      </c>
      <c r="AE6" s="117" t="s">
        <v>277</v>
      </c>
      <c r="AF6" s="117" t="s">
        <v>196</v>
      </c>
      <c r="AG6" s="118" t="s">
        <v>194</v>
      </c>
      <c r="AH6" s="86">
        <f>COUNTIF(E6:AG6,"Yes**")</f>
        <v>24</v>
      </c>
      <c r="AI6" s="87">
        <f>AH6/41</f>
        <v>0.5853658536585366</v>
      </c>
      <c r="AJ6" s="6">
        <f>COUNTIF(E6:AG6,"No**")</f>
        <v>5</v>
      </c>
      <c r="AK6" s="6">
        <f>COUNTIF(E6:AG6,"Unknown**")</f>
        <v>0</v>
      </c>
      <c r="AL6" s="6">
        <f>COUNTIF(E6:AG6,"*NA*")</f>
        <v>0</v>
      </c>
      <c r="AM6" s="6">
        <f aca="true" t="shared" si="0" ref="AM6:AM12">AJ6+AK6+AL6</f>
        <v>5</v>
      </c>
    </row>
    <row r="7" spans="1:39" ht="62" customHeight="1">
      <c r="A7" s="20">
        <v>2</v>
      </c>
      <c r="B7" s="144"/>
      <c r="C7" s="139"/>
      <c r="D7" s="84" t="s">
        <v>166</v>
      </c>
      <c r="E7" s="114" t="s">
        <v>194</v>
      </c>
      <c r="F7" s="114" t="s">
        <v>196</v>
      </c>
      <c r="G7" s="114" t="s">
        <v>194</v>
      </c>
      <c r="H7" s="114" t="s">
        <v>196</v>
      </c>
      <c r="I7" s="114" t="s">
        <v>194</v>
      </c>
      <c r="J7" s="114" t="s">
        <v>194</v>
      </c>
      <c r="K7" s="114" t="s">
        <v>355</v>
      </c>
      <c r="L7" s="114" t="s">
        <v>196</v>
      </c>
      <c r="M7" s="114" t="s">
        <v>194</v>
      </c>
      <c r="N7" s="114" t="s">
        <v>194</v>
      </c>
      <c r="O7" s="114" t="s">
        <v>194</v>
      </c>
      <c r="P7" s="114" t="s">
        <v>194</v>
      </c>
      <c r="Q7" s="114" t="s">
        <v>194</v>
      </c>
      <c r="R7" s="115" t="s">
        <v>194</v>
      </c>
      <c r="S7" s="114" t="s">
        <v>196</v>
      </c>
      <c r="T7" s="114" t="s">
        <v>296</v>
      </c>
      <c r="U7" s="114" t="s">
        <v>194</v>
      </c>
      <c r="V7" s="114" t="s">
        <v>196</v>
      </c>
      <c r="W7" s="114" t="s">
        <v>194</v>
      </c>
      <c r="X7" s="115" t="s">
        <v>194</v>
      </c>
      <c r="Y7" s="114" t="s">
        <v>196</v>
      </c>
      <c r="Z7" s="114" t="s">
        <v>194</v>
      </c>
      <c r="AA7" s="114" t="s">
        <v>369</v>
      </c>
      <c r="AB7" s="114" t="s">
        <v>194</v>
      </c>
      <c r="AC7" s="114" t="s">
        <v>194</v>
      </c>
      <c r="AD7" s="114" t="s">
        <v>196</v>
      </c>
      <c r="AE7" s="114" t="s">
        <v>196</v>
      </c>
      <c r="AF7" s="114" t="s">
        <v>194</v>
      </c>
      <c r="AG7" s="115" t="s">
        <v>40</v>
      </c>
      <c r="AH7" s="86">
        <f aca="true" t="shared" si="1" ref="AH7:AH77">COUNTIF(E7:AG7,"Yes**")</f>
        <v>19</v>
      </c>
      <c r="AI7" s="87">
        <f>AH7/$AG$5</f>
        <v>0.6551724137931034</v>
      </c>
      <c r="AJ7" s="6">
        <f aca="true" t="shared" si="2" ref="AJ7:AJ77">COUNTIF(E7:AG7,"No**")</f>
        <v>10</v>
      </c>
      <c r="AK7" s="6">
        <f aca="true" t="shared" si="3" ref="AK7:AK77">COUNTIF(E7:AG7,"Unknown**")</f>
        <v>0</v>
      </c>
      <c r="AL7" s="6">
        <f aca="true" t="shared" si="4" ref="AL7:AL77">COUNTIF(E7:AG7,"*NA*")</f>
        <v>0</v>
      </c>
      <c r="AM7" s="6">
        <f t="shared" si="0"/>
        <v>10</v>
      </c>
    </row>
    <row r="8" spans="1:39" ht="52" customHeight="1">
      <c r="A8" s="20">
        <v>3</v>
      </c>
      <c r="B8" s="144"/>
      <c r="C8" s="141" t="s">
        <v>136</v>
      </c>
      <c r="D8" s="14" t="s">
        <v>351</v>
      </c>
      <c r="E8" s="105" t="s">
        <v>302</v>
      </c>
      <c r="F8" s="119" t="s">
        <v>302</v>
      </c>
      <c r="G8" s="105">
        <v>3</v>
      </c>
      <c r="H8" s="105">
        <v>12</v>
      </c>
      <c r="I8" s="105">
        <v>12</v>
      </c>
      <c r="J8" s="105">
        <v>14</v>
      </c>
      <c r="K8" s="105">
        <v>8</v>
      </c>
      <c r="L8" s="105">
        <v>13</v>
      </c>
      <c r="M8" s="119">
        <v>5</v>
      </c>
      <c r="N8" s="119">
        <v>12</v>
      </c>
      <c r="O8" s="105" t="s">
        <v>320</v>
      </c>
      <c r="P8" s="105">
        <v>11</v>
      </c>
      <c r="Q8" s="105">
        <v>3</v>
      </c>
      <c r="R8" s="106">
        <v>2</v>
      </c>
      <c r="S8" s="119">
        <v>7</v>
      </c>
      <c r="T8" s="105">
        <v>8</v>
      </c>
      <c r="U8" s="105">
        <v>10</v>
      </c>
      <c r="V8" s="105">
        <v>20</v>
      </c>
      <c r="W8" s="119">
        <v>5</v>
      </c>
      <c r="X8" s="106">
        <v>5</v>
      </c>
      <c r="Y8" s="105">
        <v>3</v>
      </c>
      <c r="Z8" s="105">
        <v>5</v>
      </c>
      <c r="AA8" s="105">
        <v>15</v>
      </c>
      <c r="AB8" s="105">
        <v>6</v>
      </c>
      <c r="AC8" s="105" t="s">
        <v>297</v>
      </c>
      <c r="AD8" s="105">
        <v>7</v>
      </c>
      <c r="AE8" s="105" t="s">
        <v>81</v>
      </c>
      <c r="AF8" s="105">
        <v>6</v>
      </c>
      <c r="AG8" s="106">
        <v>6</v>
      </c>
      <c r="AH8" s="70">
        <f t="shared" si="1"/>
        <v>0</v>
      </c>
      <c r="AI8" s="71">
        <f aca="true" t="shared" si="5" ref="AI8:AI77">AH8/$AG$5</f>
        <v>0</v>
      </c>
      <c r="AJ8" s="6">
        <f t="shared" si="2"/>
        <v>0</v>
      </c>
      <c r="AK8" s="6">
        <f t="shared" si="3"/>
        <v>0</v>
      </c>
      <c r="AL8" s="6">
        <f t="shared" si="4"/>
        <v>0</v>
      </c>
      <c r="AM8" s="6">
        <f t="shared" si="0"/>
        <v>0</v>
      </c>
    </row>
    <row r="9" spans="1:39" ht="43" customHeight="1">
      <c r="A9" s="20">
        <f>A8+1</f>
        <v>4</v>
      </c>
      <c r="B9" s="144"/>
      <c r="C9" s="141"/>
      <c r="D9" s="14" t="s">
        <v>161</v>
      </c>
      <c r="E9" s="120">
        <v>6</v>
      </c>
      <c r="F9" s="105">
        <v>5</v>
      </c>
      <c r="G9" s="105">
        <v>3</v>
      </c>
      <c r="H9" s="105">
        <v>4</v>
      </c>
      <c r="I9" s="105">
        <v>10</v>
      </c>
      <c r="J9" s="105">
        <v>7</v>
      </c>
      <c r="K9" s="105">
        <v>4</v>
      </c>
      <c r="L9" s="105">
        <v>3</v>
      </c>
      <c r="M9" s="105" t="s">
        <v>198</v>
      </c>
      <c r="N9" s="105">
        <v>9</v>
      </c>
      <c r="O9" s="105" t="s">
        <v>320</v>
      </c>
      <c r="P9" s="105">
        <v>3</v>
      </c>
      <c r="Q9" s="105">
        <v>3</v>
      </c>
      <c r="R9" s="106">
        <v>2</v>
      </c>
      <c r="S9" s="105">
        <v>4</v>
      </c>
      <c r="T9" s="105">
        <v>7</v>
      </c>
      <c r="U9" s="105">
        <v>10</v>
      </c>
      <c r="V9" s="105">
        <v>7</v>
      </c>
      <c r="W9" s="105">
        <v>6</v>
      </c>
      <c r="X9" s="106">
        <v>5</v>
      </c>
      <c r="Y9" s="105">
        <v>3</v>
      </c>
      <c r="Z9" s="105">
        <v>5</v>
      </c>
      <c r="AA9" s="105">
        <v>9</v>
      </c>
      <c r="AB9" s="105">
        <v>6</v>
      </c>
      <c r="AC9" s="105">
        <v>5</v>
      </c>
      <c r="AD9" s="105">
        <v>6</v>
      </c>
      <c r="AE9" s="105" t="s">
        <v>82</v>
      </c>
      <c r="AF9" s="105">
        <v>8</v>
      </c>
      <c r="AG9" s="121">
        <v>6</v>
      </c>
      <c r="AH9" s="70">
        <f t="shared" si="1"/>
        <v>0</v>
      </c>
      <c r="AI9" s="71">
        <f t="shared" si="5"/>
        <v>0</v>
      </c>
      <c r="AJ9" s="6">
        <f t="shared" si="2"/>
        <v>0</v>
      </c>
      <c r="AK9" s="6">
        <f t="shared" si="3"/>
        <v>1</v>
      </c>
      <c r="AL9" s="6">
        <f t="shared" si="4"/>
        <v>0</v>
      </c>
      <c r="AM9" s="6">
        <f t="shared" si="0"/>
        <v>1</v>
      </c>
    </row>
    <row r="10" spans="1:39" ht="46" customHeight="1">
      <c r="A10" s="20">
        <v>5</v>
      </c>
      <c r="B10" s="144"/>
      <c r="C10" s="141"/>
      <c r="D10" s="28" t="s">
        <v>168</v>
      </c>
      <c r="E10" s="105">
        <v>6</v>
      </c>
      <c r="F10" s="119">
        <v>5</v>
      </c>
      <c r="G10" s="105">
        <v>3</v>
      </c>
      <c r="H10" s="105">
        <v>6</v>
      </c>
      <c r="I10" s="105">
        <v>6</v>
      </c>
      <c r="J10" s="105">
        <v>5</v>
      </c>
      <c r="K10" s="105">
        <v>4</v>
      </c>
      <c r="L10" s="105">
        <v>3</v>
      </c>
      <c r="M10" s="105" t="s">
        <v>198</v>
      </c>
      <c r="N10" s="119">
        <v>4</v>
      </c>
      <c r="O10" s="105" t="s">
        <v>320</v>
      </c>
      <c r="P10" s="105">
        <v>3</v>
      </c>
      <c r="Q10" s="105">
        <v>3</v>
      </c>
      <c r="R10" s="106">
        <v>2</v>
      </c>
      <c r="S10" s="119">
        <v>4</v>
      </c>
      <c r="T10" s="105">
        <v>7</v>
      </c>
      <c r="U10" s="105">
        <v>10</v>
      </c>
      <c r="V10" s="105">
        <v>4</v>
      </c>
      <c r="W10" s="119">
        <v>4</v>
      </c>
      <c r="X10" s="106">
        <v>5</v>
      </c>
      <c r="Y10" s="105">
        <v>3</v>
      </c>
      <c r="Z10" s="105">
        <v>5</v>
      </c>
      <c r="AA10" s="105">
        <v>6</v>
      </c>
      <c r="AB10" s="105">
        <v>6</v>
      </c>
      <c r="AC10" s="105">
        <v>5</v>
      </c>
      <c r="AD10" s="105">
        <v>6</v>
      </c>
      <c r="AE10" s="105" t="s">
        <v>75</v>
      </c>
      <c r="AF10" s="105">
        <v>4</v>
      </c>
      <c r="AG10" s="106">
        <v>6</v>
      </c>
      <c r="AH10" s="70">
        <f t="shared" si="1"/>
        <v>0</v>
      </c>
      <c r="AI10" s="71">
        <f t="shared" si="5"/>
        <v>0</v>
      </c>
      <c r="AJ10" s="6">
        <f t="shared" si="2"/>
        <v>0</v>
      </c>
      <c r="AK10" s="6">
        <f t="shared" si="3"/>
        <v>1</v>
      </c>
      <c r="AL10" s="6">
        <f t="shared" si="4"/>
        <v>0</v>
      </c>
      <c r="AM10" s="6">
        <f t="shared" si="0"/>
        <v>1</v>
      </c>
    </row>
    <row r="11" spans="1:627" s="3" customFormat="1" ht="59" customHeight="1">
      <c r="A11" s="20">
        <v>6</v>
      </c>
      <c r="B11" s="144"/>
      <c r="C11" s="141"/>
      <c r="D11" s="29" t="s">
        <v>66</v>
      </c>
      <c r="E11" s="110" t="s">
        <v>245</v>
      </c>
      <c r="F11" s="110" t="s">
        <v>196</v>
      </c>
      <c r="G11" s="110" t="s">
        <v>196</v>
      </c>
      <c r="H11" s="110" t="s">
        <v>124</v>
      </c>
      <c r="I11" s="110" t="s">
        <v>25</v>
      </c>
      <c r="J11" s="110" t="s">
        <v>25</v>
      </c>
      <c r="K11" s="110" t="s">
        <v>338</v>
      </c>
      <c r="L11" s="110" t="s">
        <v>148</v>
      </c>
      <c r="M11" s="110" t="s">
        <v>196</v>
      </c>
      <c r="N11" s="110" t="s">
        <v>338</v>
      </c>
      <c r="O11" s="110" t="s">
        <v>196</v>
      </c>
      <c r="P11" s="110" t="s">
        <v>107</v>
      </c>
      <c r="Q11" s="110" t="s">
        <v>314</v>
      </c>
      <c r="R11" s="111" t="s">
        <v>83</v>
      </c>
      <c r="S11" s="110" t="s">
        <v>248</v>
      </c>
      <c r="T11" s="110" t="s">
        <v>296</v>
      </c>
      <c r="U11" s="110" t="s">
        <v>281</v>
      </c>
      <c r="V11" s="110" t="s">
        <v>350</v>
      </c>
      <c r="W11" s="110" t="s">
        <v>331</v>
      </c>
      <c r="X11" s="110" t="s">
        <v>340</v>
      </c>
      <c r="Y11" s="110" t="s">
        <v>196</v>
      </c>
      <c r="Z11" s="110" t="s">
        <v>196</v>
      </c>
      <c r="AA11" s="110" t="s">
        <v>196</v>
      </c>
      <c r="AB11" s="110" t="s">
        <v>196</v>
      </c>
      <c r="AC11" s="110" t="s">
        <v>196</v>
      </c>
      <c r="AD11" s="110" t="s">
        <v>196</v>
      </c>
      <c r="AE11" s="110" t="s">
        <v>289</v>
      </c>
      <c r="AF11" s="110" t="s">
        <v>334</v>
      </c>
      <c r="AG11" s="111" t="s">
        <v>25</v>
      </c>
      <c r="AH11" s="70">
        <f t="shared" si="1"/>
        <v>6</v>
      </c>
      <c r="AI11" s="71">
        <f t="shared" si="5"/>
        <v>0.20689655172413793</v>
      </c>
      <c r="AJ11" s="6">
        <f t="shared" si="2"/>
        <v>23</v>
      </c>
      <c r="AK11" s="6">
        <f t="shared" si="3"/>
        <v>0</v>
      </c>
      <c r="AL11" s="6">
        <f t="shared" si="4"/>
        <v>0</v>
      </c>
      <c r="AM11" s="6">
        <f t="shared" si="0"/>
        <v>23</v>
      </c>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row>
    <row r="12" spans="1:627" s="7" customFormat="1" ht="83" customHeight="1">
      <c r="A12" s="20">
        <v>7</v>
      </c>
      <c r="B12" s="17"/>
      <c r="C12" s="23" t="s">
        <v>68</v>
      </c>
      <c r="D12" s="14" t="s">
        <v>160</v>
      </c>
      <c r="E12" s="119" t="s">
        <v>196</v>
      </c>
      <c r="F12" s="105" t="s">
        <v>194</v>
      </c>
      <c r="G12" s="105" t="s">
        <v>196</v>
      </c>
      <c r="H12" s="105" t="s">
        <v>347</v>
      </c>
      <c r="I12" s="105" t="s">
        <v>100</v>
      </c>
      <c r="J12" s="105" t="s">
        <v>105</v>
      </c>
      <c r="K12" s="105" t="s">
        <v>294</v>
      </c>
      <c r="L12" s="105" t="s">
        <v>304</v>
      </c>
      <c r="M12" s="105" t="s">
        <v>196</v>
      </c>
      <c r="N12" s="105" t="s">
        <v>281</v>
      </c>
      <c r="O12" s="105" t="s">
        <v>196</v>
      </c>
      <c r="P12" s="105" t="s">
        <v>196</v>
      </c>
      <c r="Q12" s="105" t="s">
        <v>196</v>
      </c>
      <c r="R12" s="106" t="s">
        <v>26</v>
      </c>
      <c r="S12" s="105" t="s">
        <v>255</v>
      </c>
      <c r="T12" s="105" t="s">
        <v>295</v>
      </c>
      <c r="U12" s="105" t="s">
        <v>338</v>
      </c>
      <c r="V12" s="105" t="s">
        <v>350</v>
      </c>
      <c r="W12" s="105" t="s">
        <v>328</v>
      </c>
      <c r="X12" s="106" t="s">
        <v>340</v>
      </c>
      <c r="Y12" s="105" t="s">
        <v>194</v>
      </c>
      <c r="Z12" s="105" t="s">
        <v>197</v>
      </c>
      <c r="AA12" s="105" t="s">
        <v>196</v>
      </c>
      <c r="AB12" s="105" t="s">
        <v>196</v>
      </c>
      <c r="AC12" s="105" t="s">
        <v>196</v>
      </c>
      <c r="AD12" s="105" t="s">
        <v>196</v>
      </c>
      <c r="AE12" s="105" t="s">
        <v>276</v>
      </c>
      <c r="AF12" s="105" t="s">
        <v>335</v>
      </c>
      <c r="AG12" s="106" t="s">
        <v>25</v>
      </c>
      <c r="AH12" s="70">
        <f t="shared" si="1"/>
        <v>7</v>
      </c>
      <c r="AI12" s="71">
        <f t="shared" si="5"/>
        <v>0.2413793103448276</v>
      </c>
      <c r="AJ12" s="6">
        <f t="shared" si="2"/>
        <v>21</v>
      </c>
      <c r="AK12" s="6">
        <f t="shared" si="3"/>
        <v>1</v>
      </c>
      <c r="AL12" s="6">
        <f t="shared" si="4"/>
        <v>0</v>
      </c>
      <c r="AM12" s="6">
        <f t="shared" si="0"/>
        <v>22</v>
      </c>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row>
    <row r="13" spans="1:627" s="9" customFormat="1" ht="20">
      <c r="A13" s="20"/>
      <c r="B13" s="17"/>
      <c r="C13" s="42"/>
      <c r="D13" s="15" t="s">
        <v>254</v>
      </c>
      <c r="R13" s="51"/>
      <c r="X13" s="51"/>
      <c r="Y13" s="10"/>
      <c r="Z13" s="10"/>
      <c r="AA13" s="10"/>
      <c r="AB13" s="10"/>
      <c r="AC13" s="10"/>
      <c r="AD13" s="10"/>
      <c r="AE13" s="10"/>
      <c r="AF13" s="10"/>
      <c r="AG13" s="51"/>
      <c r="AH13" s="67"/>
      <c r="AI13" s="65"/>
      <c r="AJ13" s="64"/>
      <c r="AK13" s="64"/>
      <c r="AL13" s="64"/>
      <c r="AM13" s="64"/>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row>
    <row r="14" spans="1:39" ht="60">
      <c r="A14" s="20"/>
      <c r="B14" s="17"/>
      <c r="C14" s="42"/>
      <c r="D14" s="73" t="s">
        <v>262</v>
      </c>
      <c r="E14" s="107"/>
      <c r="F14" s="107"/>
      <c r="G14" s="107"/>
      <c r="H14" s="107"/>
      <c r="I14" s="107"/>
      <c r="J14" s="107"/>
      <c r="K14" s="107"/>
      <c r="L14" s="107"/>
      <c r="M14" s="107"/>
      <c r="N14" s="107"/>
      <c r="O14" s="107"/>
      <c r="P14" s="107"/>
      <c r="Q14" s="107"/>
      <c r="R14" s="108"/>
      <c r="S14" s="107"/>
      <c r="T14" s="107"/>
      <c r="U14" s="107"/>
      <c r="V14" s="107"/>
      <c r="W14" s="107"/>
      <c r="X14" s="108"/>
      <c r="Y14" s="107"/>
      <c r="Z14" s="107"/>
      <c r="AA14" s="107"/>
      <c r="AB14" s="107"/>
      <c r="AC14" s="107"/>
      <c r="AD14" s="107"/>
      <c r="AE14" s="107"/>
      <c r="AF14" s="107"/>
      <c r="AG14" s="108"/>
      <c r="AH14" s="70"/>
      <c r="AI14" s="71"/>
      <c r="AJ14" s="6"/>
      <c r="AK14" s="6"/>
      <c r="AL14" s="6"/>
      <c r="AM14" s="6"/>
    </row>
    <row r="15" spans="1:39" ht="50" customHeight="1">
      <c r="A15" s="20">
        <v>8</v>
      </c>
      <c r="B15" s="145" t="s">
        <v>149</v>
      </c>
      <c r="C15" s="104"/>
      <c r="D15" s="14" t="s">
        <v>126</v>
      </c>
      <c r="E15" s="105" t="s">
        <v>194</v>
      </c>
      <c r="F15" s="105" t="s">
        <v>245</v>
      </c>
      <c r="G15" s="105" t="s">
        <v>194</v>
      </c>
      <c r="H15" s="105" t="s">
        <v>196</v>
      </c>
      <c r="I15" s="105" t="s">
        <v>194</v>
      </c>
      <c r="J15" s="105" t="s">
        <v>194</v>
      </c>
      <c r="K15" s="105" t="s">
        <v>194</v>
      </c>
      <c r="L15" s="105" t="s">
        <v>196</v>
      </c>
      <c r="M15" s="105" t="s">
        <v>194</v>
      </c>
      <c r="N15" s="105" t="s">
        <v>196</v>
      </c>
      <c r="O15" s="105" t="s">
        <v>194</v>
      </c>
      <c r="P15" s="105" t="s">
        <v>197</v>
      </c>
      <c r="Q15" s="105" t="s">
        <v>194</v>
      </c>
      <c r="R15" s="106" t="s">
        <v>27</v>
      </c>
      <c r="S15" s="105" t="s">
        <v>196</v>
      </c>
      <c r="T15" s="105" t="s">
        <v>194</v>
      </c>
      <c r="U15" s="105" t="s">
        <v>194</v>
      </c>
      <c r="V15" s="105" t="s">
        <v>196</v>
      </c>
      <c r="W15" s="105" t="s">
        <v>196</v>
      </c>
      <c r="X15" s="106" t="s">
        <v>194</v>
      </c>
      <c r="Y15" s="105" t="s">
        <v>194</v>
      </c>
      <c r="Z15" s="105" t="s">
        <v>194</v>
      </c>
      <c r="AA15" s="105" t="s">
        <v>369</v>
      </c>
      <c r="AB15" s="105" t="s">
        <v>194</v>
      </c>
      <c r="AC15" s="105" t="s">
        <v>196</v>
      </c>
      <c r="AD15" s="105" t="s">
        <v>196</v>
      </c>
      <c r="AE15" s="105" t="s">
        <v>194</v>
      </c>
      <c r="AF15" s="105" t="s">
        <v>196</v>
      </c>
      <c r="AG15" s="106" t="s">
        <v>48</v>
      </c>
      <c r="AH15" s="70">
        <f t="shared" si="1"/>
        <v>19</v>
      </c>
      <c r="AI15" s="71">
        <f t="shared" si="5"/>
        <v>0.6551724137931034</v>
      </c>
      <c r="AJ15" s="6">
        <f t="shared" si="2"/>
        <v>10</v>
      </c>
      <c r="AK15" s="6">
        <f t="shared" si="3"/>
        <v>0</v>
      </c>
      <c r="AL15" s="6">
        <f t="shared" si="4"/>
        <v>0</v>
      </c>
      <c r="AM15" s="6">
        <f aca="true" t="shared" si="6" ref="AM15:AM36">AJ15+AK15+AL15</f>
        <v>10</v>
      </c>
    </row>
    <row r="16" spans="1:39" ht="48" customHeight="1">
      <c r="A16" s="20">
        <f aca="true" t="shared" si="7" ref="A16:A58">A15+1</f>
        <v>9</v>
      </c>
      <c r="B16" s="145"/>
      <c r="C16" s="140" t="s">
        <v>63</v>
      </c>
      <c r="D16" s="14" t="s">
        <v>305</v>
      </c>
      <c r="E16" s="105" t="s">
        <v>194</v>
      </c>
      <c r="F16" s="105" t="s">
        <v>196</v>
      </c>
      <c r="G16" s="105" t="s">
        <v>196</v>
      </c>
      <c r="H16" s="105" t="s">
        <v>196</v>
      </c>
      <c r="I16" s="105" t="s">
        <v>196</v>
      </c>
      <c r="J16" s="105" t="s">
        <v>194</v>
      </c>
      <c r="K16" s="105" t="s">
        <v>355</v>
      </c>
      <c r="L16" s="105" t="s">
        <v>196</v>
      </c>
      <c r="M16" s="105" t="s">
        <v>196</v>
      </c>
      <c r="N16" s="105" t="s">
        <v>196</v>
      </c>
      <c r="O16" s="105" t="s">
        <v>194</v>
      </c>
      <c r="P16" s="105" t="s">
        <v>196</v>
      </c>
      <c r="Q16" s="105" t="s">
        <v>245</v>
      </c>
      <c r="R16" s="106" t="s">
        <v>198</v>
      </c>
      <c r="S16" s="105" t="s">
        <v>196</v>
      </c>
      <c r="T16" s="105" t="s">
        <v>294</v>
      </c>
      <c r="U16" s="105" t="s">
        <v>337</v>
      </c>
      <c r="V16" s="105" t="s">
        <v>196</v>
      </c>
      <c r="W16" s="105" t="s">
        <v>196</v>
      </c>
      <c r="X16" s="106" t="s">
        <v>196</v>
      </c>
      <c r="Y16" s="105" t="s">
        <v>196</v>
      </c>
      <c r="Z16" s="105" t="s">
        <v>194</v>
      </c>
      <c r="AA16" s="105" t="s">
        <v>369</v>
      </c>
      <c r="AB16" s="105" t="s">
        <v>196</v>
      </c>
      <c r="AC16" s="105" t="s">
        <v>196</v>
      </c>
      <c r="AD16" s="105" t="s">
        <v>196</v>
      </c>
      <c r="AE16" s="105" t="s">
        <v>196</v>
      </c>
      <c r="AF16" s="105" t="s">
        <v>196</v>
      </c>
      <c r="AG16" s="106" t="s">
        <v>19</v>
      </c>
      <c r="AH16" s="70">
        <f t="shared" si="1"/>
        <v>8</v>
      </c>
      <c r="AI16" s="71">
        <f t="shared" si="5"/>
        <v>0.27586206896551724</v>
      </c>
      <c r="AJ16" s="6">
        <f t="shared" si="2"/>
        <v>20</v>
      </c>
      <c r="AK16" s="6">
        <f t="shared" si="3"/>
        <v>1</v>
      </c>
      <c r="AL16" s="6">
        <f t="shared" si="4"/>
        <v>0</v>
      </c>
      <c r="AM16" s="6">
        <f t="shared" si="6"/>
        <v>21</v>
      </c>
    </row>
    <row r="17" spans="1:39" ht="66" customHeight="1">
      <c r="A17" s="20">
        <f t="shared" si="7"/>
        <v>10</v>
      </c>
      <c r="B17" s="145"/>
      <c r="C17" s="140"/>
      <c r="D17" s="14" t="s">
        <v>306</v>
      </c>
      <c r="E17" s="105" t="s">
        <v>194</v>
      </c>
      <c r="F17" s="105" t="s">
        <v>196</v>
      </c>
      <c r="G17" s="105" t="s">
        <v>196</v>
      </c>
      <c r="H17" s="105" t="s">
        <v>196</v>
      </c>
      <c r="I17" s="105" t="s">
        <v>196</v>
      </c>
      <c r="J17" s="105" t="s">
        <v>196</v>
      </c>
      <c r="K17" s="105" t="s">
        <v>196</v>
      </c>
      <c r="L17" s="105" t="s">
        <v>196</v>
      </c>
      <c r="M17" s="105" t="s">
        <v>196</v>
      </c>
      <c r="N17" s="105" t="s">
        <v>196</v>
      </c>
      <c r="O17" s="105" t="s">
        <v>196</v>
      </c>
      <c r="P17" s="105" t="s">
        <v>196</v>
      </c>
      <c r="Q17" s="105" t="s">
        <v>197</v>
      </c>
      <c r="R17" s="106" t="s">
        <v>198</v>
      </c>
      <c r="S17" s="105" t="s">
        <v>256</v>
      </c>
      <c r="T17" s="105" t="s">
        <v>196</v>
      </c>
      <c r="U17" s="105" t="s">
        <v>196</v>
      </c>
      <c r="V17" s="105" t="s">
        <v>196</v>
      </c>
      <c r="W17" s="105" t="s">
        <v>196</v>
      </c>
      <c r="X17" s="106" t="s">
        <v>196</v>
      </c>
      <c r="Y17" s="105" t="s">
        <v>196</v>
      </c>
      <c r="Z17" s="105" t="s">
        <v>115</v>
      </c>
      <c r="AA17" s="105" t="s">
        <v>369</v>
      </c>
      <c r="AB17" s="105" t="s">
        <v>196</v>
      </c>
      <c r="AC17" s="105" t="s">
        <v>196</v>
      </c>
      <c r="AD17" s="105" t="s">
        <v>196</v>
      </c>
      <c r="AE17" s="105" t="s">
        <v>196</v>
      </c>
      <c r="AF17" s="105" t="s">
        <v>196</v>
      </c>
      <c r="AG17" s="106" t="s">
        <v>19</v>
      </c>
      <c r="AH17" s="70">
        <f t="shared" si="1"/>
        <v>3</v>
      </c>
      <c r="AI17" s="71">
        <f t="shared" si="5"/>
        <v>0.10344827586206896</v>
      </c>
      <c r="AJ17" s="6">
        <f t="shared" si="2"/>
        <v>25</v>
      </c>
      <c r="AK17" s="6">
        <f t="shared" si="3"/>
        <v>1</v>
      </c>
      <c r="AL17" s="6">
        <f t="shared" si="4"/>
        <v>0</v>
      </c>
      <c r="AM17" s="6">
        <f t="shared" si="6"/>
        <v>26</v>
      </c>
    </row>
    <row r="18" spans="1:39" ht="45">
      <c r="A18" s="20">
        <f t="shared" si="7"/>
        <v>11</v>
      </c>
      <c r="B18" s="145"/>
      <c r="C18" s="140"/>
      <c r="D18" s="14" t="s">
        <v>172</v>
      </c>
      <c r="E18" s="105" t="s">
        <v>194</v>
      </c>
      <c r="F18" s="105" t="s">
        <v>196</v>
      </c>
      <c r="G18" s="105" t="s">
        <v>196</v>
      </c>
      <c r="H18" s="105" t="s">
        <v>196</v>
      </c>
      <c r="I18" s="105" t="s">
        <v>196</v>
      </c>
      <c r="J18" s="105" t="s">
        <v>196</v>
      </c>
      <c r="K18" s="105" t="s">
        <v>196</v>
      </c>
      <c r="L18" s="105" t="s">
        <v>196</v>
      </c>
      <c r="M18" s="105" t="s">
        <v>196</v>
      </c>
      <c r="N18" s="105" t="s">
        <v>196</v>
      </c>
      <c r="O18" s="105" t="s">
        <v>196</v>
      </c>
      <c r="P18" s="105" t="s">
        <v>196</v>
      </c>
      <c r="Q18" s="105" t="s">
        <v>196</v>
      </c>
      <c r="R18" s="106" t="s">
        <v>84</v>
      </c>
      <c r="S18" s="105" t="s">
        <v>196</v>
      </c>
      <c r="T18" s="105" t="s">
        <v>296</v>
      </c>
      <c r="U18" s="105" t="s">
        <v>196</v>
      </c>
      <c r="V18" s="105" t="s">
        <v>196</v>
      </c>
      <c r="W18" s="105" t="s">
        <v>336</v>
      </c>
      <c r="X18" s="106" t="s">
        <v>196</v>
      </c>
      <c r="Y18" s="105" t="s">
        <v>194</v>
      </c>
      <c r="Z18" s="105" t="s">
        <v>194</v>
      </c>
      <c r="AA18" s="105" t="s">
        <v>370</v>
      </c>
      <c r="AB18" s="105" t="s">
        <v>196</v>
      </c>
      <c r="AC18" s="105" t="s">
        <v>196</v>
      </c>
      <c r="AD18" s="105" t="s">
        <v>196</v>
      </c>
      <c r="AE18" s="105" t="s">
        <v>196</v>
      </c>
      <c r="AF18" s="105" t="s">
        <v>196</v>
      </c>
      <c r="AG18" s="106" t="s">
        <v>19</v>
      </c>
      <c r="AH18" s="70">
        <f t="shared" si="1"/>
        <v>4</v>
      </c>
      <c r="AI18" s="71">
        <f t="shared" si="5"/>
        <v>0.13793103448275862</v>
      </c>
      <c r="AJ18" s="6">
        <f t="shared" si="2"/>
        <v>25</v>
      </c>
      <c r="AK18" s="6">
        <f t="shared" si="3"/>
        <v>0</v>
      </c>
      <c r="AL18" s="6">
        <f t="shared" si="4"/>
        <v>0</v>
      </c>
      <c r="AM18" s="6">
        <f t="shared" si="6"/>
        <v>25</v>
      </c>
    </row>
    <row r="19" spans="1:39" ht="82" customHeight="1">
      <c r="A19" s="20">
        <f t="shared" si="7"/>
        <v>12</v>
      </c>
      <c r="B19" s="17"/>
      <c r="C19" s="23" t="s">
        <v>147</v>
      </c>
      <c r="D19" s="14" t="s">
        <v>125</v>
      </c>
      <c r="E19" s="105" t="s">
        <v>194</v>
      </c>
      <c r="F19" s="105" t="s">
        <v>194</v>
      </c>
      <c r="G19" s="105" t="s">
        <v>196</v>
      </c>
      <c r="H19" s="105" t="s">
        <v>194</v>
      </c>
      <c r="I19" s="105" t="s">
        <v>194</v>
      </c>
      <c r="J19" s="105" t="s">
        <v>194</v>
      </c>
      <c r="K19" s="105" t="s">
        <v>194</v>
      </c>
      <c r="L19" s="105" t="s">
        <v>194</v>
      </c>
      <c r="M19" s="105" t="s">
        <v>194</v>
      </c>
      <c r="N19" s="105" t="s">
        <v>196</v>
      </c>
      <c r="O19" s="105" t="s">
        <v>194</v>
      </c>
      <c r="P19" s="105" t="s">
        <v>194</v>
      </c>
      <c r="Q19" s="105" t="s">
        <v>196</v>
      </c>
      <c r="R19" s="106" t="s">
        <v>198</v>
      </c>
      <c r="S19" s="105" t="s">
        <v>194</v>
      </c>
      <c r="T19" s="105" t="s">
        <v>194</v>
      </c>
      <c r="U19" s="105" t="s">
        <v>194</v>
      </c>
      <c r="V19" s="105" t="s">
        <v>194</v>
      </c>
      <c r="W19" s="105" t="s">
        <v>196</v>
      </c>
      <c r="X19" s="106" t="s">
        <v>194</v>
      </c>
      <c r="Y19" s="105" t="s">
        <v>194</v>
      </c>
      <c r="Z19" s="105" t="s">
        <v>194</v>
      </c>
      <c r="AA19" s="105" t="s">
        <v>354</v>
      </c>
      <c r="AB19" s="105" t="s">
        <v>194</v>
      </c>
      <c r="AC19" s="105" t="s">
        <v>196</v>
      </c>
      <c r="AD19" s="105" t="s">
        <v>194</v>
      </c>
      <c r="AE19" s="105" t="s">
        <v>194</v>
      </c>
      <c r="AF19" s="105" t="s">
        <v>196</v>
      </c>
      <c r="AG19" s="106" t="s">
        <v>48</v>
      </c>
      <c r="AH19" s="70">
        <f t="shared" si="1"/>
        <v>22</v>
      </c>
      <c r="AI19" s="71">
        <f t="shared" si="5"/>
        <v>0.7586206896551724</v>
      </c>
      <c r="AJ19" s="6">
        <f t="shared" si="2"/>
        <v>6</v>
      </c>
      <c r="AK19" s="6">
        <f t="shared" si="3"/>
        <v>1</v>
      </c>
      <c r="AL19" s="6">
        <f t="shared" si="4"/>
        <v>0</v>
      </c>
      <c r="AM19" s="6">
        <f t="shared" si="6"/>
        <v>7</v>
      </c>
    </row>
    <row r="20" spans="1:39" ht="30">
      <c r="A20" s="20">
        <f t="shared" si="7"/>
        <v>13</v>
      </c>
      <c r="B20" s="17"/>
      <c r="C20" s="128" t="s">
        <v>69</v>
      </c>
      <c r="D20" s="84" t="s">
        <v>199</v>
      </c>
      <c r="E20" s="114" t="s">
        <v>194</v>
      </c>
      <c r="F20" s="114" t="s">
        <v>194</v>
      </c>
      <c r="G20" s="114" t="s">
        <v>194</v>
      </c>
      <c r="H20" s="114" t="s">
        <v>194</v>
      </c>
      <c r="I20" s="114" t="s">
        <v>194</v>
      </c>
      <c r="J20" s="114" t="s">
        <v>194</v>
      </c>
      <c r="K20" s="114" t="s">
        <v>194</v>
      </c>
      <c r="L20" s="114" t="s">
        <v>194</v>
      </c>
      <c r="M20" s="114" t="s">
        <v>196</v>
      </c>
      <c r="N20" s="114" t="s">
        <v>194</v>
      </c>
      <c r="O20" s="114" t="s">
        <v>194</v>
      </c>
      <c r="P20" s="114" t="s">
        <v>194</v>
      </c>
      <c r="Q20" s="114" t="s">
        <v>194</v>
      </c>
      <c r="R20" s="115" t="s">
        <v>194</v>
      </c>
      <c r="S20" s="114" t="s">
        <v>194</v>
      </c>
      <c r="T20" s="114" t="s">
        <v>194</v>
      </c>
      <c r="U20" s="114" t="s">
        <v>194</v>
      </c>
      <c r="V20" s="114" t="s">
        <v>194</v>
      </c>
      <c r="W20" s="114" t="s">
        <v>194</v>
      </c>
      <c r="X20" s="115" t="s">
        <v>194</v>
      </c>
      <c r="Y20" s="114" t="s">
        <v>194</v>
      </c>
      <c r="Z20" s="114" t="s">
        <v>194</v>
      </c>
      <c r="AA20" s="114" t="s">
        <v>354</v>
      </c>
      <c r="AB20" s="114" t="s">
        <v>194</v>
      </c>
      <c r="AC20" s="114" t="s">
        <v>194</v>
      </c>
      <c r="AD20" s="114" t="s">
        <v>194</v>
      </c>
      <c r="AE20" s="114" t="s">
        <v>194</v>
      </c>
      <c r="AF20" s="114" t="s">
        <v>194</v>
      </c>
      <c r="AG20" s="115" t="s">
        <v>194</v>
      </c>
      <c r="AH20" s="70">
        <f t="shared" si="1"/>
        <v>28</v>
      </c>
      <c r="AI20" s="71">
        <f t="shared" si="5"/>
        <v>0.9655172413793104</v>
      </c>
      <c r="AJ20" s="6">
        <f t="shared" si="2"/>
        <v>1</v>
      </c>
      <c r="AK20" s="6">
        <f t="shared" si="3"/>
        <v>0</v>
      </c>
      <c r="AL20" s="6">
        <f t="shared" si="4"/>
        <v>0</v>
      </c>
      <c r="AM20" s="6">
        <f t="shared" si="6"/>
        <v>1</v>
      </c>
    </row>
    <row r="21" spans="1:39" ht="74" customHeight="1">
      <c r="A21" s="20">
        <f t="shared" si="7"/>
        <v>14</v>
      </c>
      <c r="B21" s="17"/>
      <c r="C21" s="128"/>
      <c r="D21" s="84" t="s">
        <v>178</v>
      </c>
      <c r="E21" s="114" t="s">
        <v>194</v>
      </c>
      <c r="F21" s="114" t="s">
        <v>196</v>
      </c>
      <c r="G21" s="114" t="s">
        <v>194</v>
      </c>
      <c r="H21" s="114" t="s">
        <v>194</v>
      </c>
      <c r="I21" s="114" t="s">
        <v>194</v>
      </c>
      <c r="J21" s="114" t="s">
        <v>194</v>
      </c>
      <c r="K21" s="114" t="s">
        <v>194</v>
      </c>
      <c r="L21" s="114" t="s">
        <v>196</v>
      </c>
      <c r="M21" s="114" t="s">
        <v>196</v>
      </c>
      <c r="N21" s="114" t="s">
        <v>194</v>
      </c>
      <c r="O21" s="114" t="s">
        <v>194</v>
      </c>
      <c r="P21" s="114" t="s">
        <v>197</v>
      </c>
      <c r="Q21" s="114" t="s">
        <v>197</v>
      </c>
      <c r="R21" s="115" t="s">
        <v>85</v>
      </c>
      <c r="S21" s="114" t="s">
        <v>194</v>
      </c>
      <c r="T21" s="114" t="s">
        <v>194</v>
      </c>
      <c r="U21" s="114" t="s">
        <v>194</v>
      </c>
      <c r="V21" s="114" t="s">
        <v>215</v>
      </c>
      <c r="W21" s="114" t="s">
        <v>194</v>
      </c>
      <c r="X21" s="115" t="s">
        <v>194</v>
      </c>
      <c r="Y21" s="114" t="s">
        <v>194</v>
      </c>
      <c r="Z21" s="114" t="s">
        <v>116</v>
      </c>
      <c r="AA21" s="114" t="s">
        <v>110</v>
      </c>
      <c r="AB21" s="114" t="s">
        <v>215</v>
      </c>
      <c r="AC21" s="114" t="s">
        <v>215</v>
      </c>
      <c r="AD21" s="114" t="s">
        <v>196</v>
      </c>
      <c r="AE21" s="114" t="s">
        <v>194</v>
      </c>
      <c r="AF21" s="114" t="s">
        <v>194</v>
      </c>
      <c r="AG21" s="115" t="s">
        <v>89</v>
      </c>
      <c r="AH21" s="70">
        <f t="shared" si="1"/>
        <v>22</v>
      </c>
      <c r="AI21" s="71">
        <f t="shared" si="5"/>
        <v>0.7586206896551724</v>
      </c>
      <c r="AJ21" s="6">
        <f t="shared" si="2"/>
        <v>7</v>
      </c>
      <c r="AK21" s="6">
        <f t="shared" si="3"/>
        <v>0</v>
      </c>
      <c r="AL21" s="6">
        <f t="shared" si="4"/>
        <v>0</v>
      </c>
      <c r="AM21" s="6">
        <f t="shared" si="6"/>
        <v>7</v>
      </c>
    </row>
    <row r="22" spans="1:39" ht="15.75">
      <c r="A22" s="20">
        <f t="shared" si="7"/>
        <v>15</v>
      </c>
      <c r="B22" s="17"/>
      <c r="C22" s="128"/>
      <c r="D22" s="84" t="s">
        <v>221</v>
      </c>
      <c r="E22" s="114" t="s">
        <v>194</v>
      </c>
      <c r="F22" s="114" t="s">
        <v>194</v>
      </c>
      <c r="G22" s="114" t="s">
        <v>194</v>
      </c>
      <c r="H22" s="114" t="s">
        <v>196</v>
      </c>
      <c r="I22" s="114" t="s">
        <v>90</v>
      </c>
      <c r="J22" s="114" t="s">
        <v>194</v>
      </c>
      <c r="K22" s="114" t="s">
        <v>356</v>
      </c>
      <c r="L22" s="114" t="s">
        <v>194</v>
      </c>
      <c r="M22" s="114" t="s">
        <v>194</v>
      </c>
      <c r="N22" s="114" t="s">
        <v>194</v>
      </c>
      <c r="O22" s="114" t="s">
        <v>194</v>
      </c>
      <c r="P22" s="114" t="s">
        <v>194</v>
      </c>
      <c r="Q22" s="116" t="s">
        <v>194</v>
      </c>
      <c r="R22" s="115" t="s">
        <v>86</v>
      </c>
      <c r="S22" s="114" t="s">
        <v>194</v>
      </c>
      <c r="T22" s="114" t="s">
        <v>194</v>
      </c>
      <c r="U22" s="114" t="s">
        <v>194</v>
      </c>
      <c r="V22" s="114" t="s">
        <v>196</v>
      </c>
      <c r="W22" s="114" t="s">
        <v>194</v>
      </c>
      <c r="X22" s="115" t="s">
        <v>194</v>
      </c>
      <c r="Y22" s="114" t="s">
        <v>194</v>
      </c>
      <c r="Z22" s="114" t="s">
        <v>194</v>
      </c>
      <c r="AA22" s="114" t="s">
        <v>111</v>
      </c>
      <c r="AB22" s="114" t="s">
        <v>194</v>
      </c>
      <c r="AC22" s="114" t="s">
        <v>194</v>
      </c>
      <c r="AD22" s="114" t="s">
        <v>194</v>
      </c>
      <c r="AE22" s="114" t="s">
        <v>194</v>
      </c>
      <c r="AF22" s="114" t="s">
        <v>196</v>
      </c>
      <c r="AG22" s="115" t="s">
        <v>48</v>
      </c>
      <c r="AH22" s="70">
        <f t="shared" si="1"/>
        <v>24</v>
      </c>
      <c r="AI22" s="71">
        <f t="shared" si="5"/>
        <v>0.8275862068965517</v>
      </c>
      <c r="AJ22" s="6">
        <f t="shared" si="2"/>
        <v>5</v>
      </c>
      <c r="AK22" s="6">
        <f t="shared" si="3"/>
        <v>0</v>
      </c>
      <c r="AL22" s="6">
        <f t="shared" si="4"/>
        <v>0</v>
      </c>
      <c r="AM22" s="6">
        <f t="shared" si="6"/>
        <v>5</v>
      </c>
    </row>
    <row r="23" spans="1:39" ht="85" customHeight="1">
      <c r="A23" s="20">
        <f t="shared" si="7"/>
        <v>16</v>
      </c>
      <c r="B23" s="17"/>
      <c r="C23" s="23" t="s">
        <v>146</v>
      </c>
      <c r="D23" s="84" t="s">
        <v>185</v>
      </c>
      <c r="E23" s="114" t="s">
        <v>194</v>
      </c>
      <c r="F23" s="114" t="s">
        <v>196</v>
      </c>
      <c r="G23" s="114" t="s">
        <v>196</v>
      </c>
      <c r="H23" s="114" t="s">
        <v>196</v>
      </c>
      <c r="I23" s="114" t="s">
        <v>196</v>
      </c>
      <c r="J23" s="114" t="s">
        <v>196</v>
      </c>
      <c r="K23" s="114" t="s">
        <v>196</v>
      </c>
      <c r="L23" s="114" t="s">
        <v>196</v>
      </c>
      <c r="M23" s="114" t="s">
        <v>322</v>
      </c>
      <c r="N23" s="114" t="s">
        <v>194</v>
      </c>
      <c r="O23" s="114" t="s">
        <v>321</v>
      </c>
      <c r="P23" s="114" t="s">
        <v>194</v>
      </c>
      <c r="Q23" s="114" t="s">
        <v>196</v>
      </c>
      <c r="R23" s="115" t="s">
        <v>196</v>
      </c>
      <c r="S23" s="114" t="s">
        <v>150</v>
      </c>
      <c r="T23" s="114" t="s">
        <v>196</v>
      </c>
      <c r="U23" s="114" t="s">
        <v>196</v>
      </c>
      <c r="V23" s="114" t="s">
        <v>196</v>
      </c>
      <c r="W23" s="114" t="s">
        <v>194</v>
      </c>
      <c r="X23" s="115" t="s">
        <v>196</v>
      </c>
      <c r="Y23" s="114" t="s">
        <v>196</v>
      </c>
      <c r="Z23" s="114" t="s">
        <v>115</v>
      </c>
      <c r="AA23" s="114" t="s">
        <v>359</v>
      </c>
      <c r="AB23" s="114" t="s">
        <v>153</v>
      </c>
      <c r="AC23" s="114" t="s">
        <v>153</v>
      </c>
      <c r="AD23" s="114" t="s">
        <v>196</v>
      </c>
      <c r="AE23" s="114" t="s">
        <v>196</v>
      </c>
      <c r="AF23" s="114" t="s">
        <v>196</v>
      </c>
      <c r="AG23" s="115" t="s">
        <v>194</v>
      </c>
      <c r="AH23" s="70">
        <f t="shared" si="1"/>
        <v>7</v>
      </c>
      <c r="AI23" s="71">
        <f t="shared" si="5"/>
        <v>0.2413793103448276</v>
      </c>
      <c r="AJ23" s="6">
        <f t="shared" si="2"/>
        <v>22</v>
      </c>
      <c r="AK23" s="6">
        <f t="shared" si="3"/>
        <v>0</v>
      </c>
      <c r="AL23" s="6">
        <f t="shared" si="4"/>
        <v>0</v>
      </c>
      <c r="AM23" s="6">
        <f t="shared" si="6"/>
        <v>22</v>
      </c>
    </row>
    <row r="24" spans="1:627" s="3" customFormat="1" ht="60">
      <c r="A24" s="20">
        <f t="shared" si="7"/>
        <v>17</v>
      </c>
      <c r="B24" s="17"/>
      <c r="C24" s="128" t="s">
        <v>70</v>
      </c>
      <c r="D24" s="84" t="s">
        <v>373</v>
      </c>
      <c r="E24" s="114" t="s">
        <v>194</v>
      </c>
      <c r="F24" s="114" t="s">
        <v>197</v>
      </c>
      <c r="G24" s="114" t="s">
        <v>322</v>
      </c>
      <c r="H24" s="114" t="s">
        <v>196</v>
      </c>
      <c r="I24" s="114" t="s">
        <v>196</v>
      </c>
      <c r="J24" s="114" t="s">
        <v>196</v>
      </c>
      <c r="K24" s="114" t="s">
        <v>355</v>
      </c>
      <c r="L24" s="114" t="s">
        <v>194</v>
      </c>
      <c r="M24" s="114" t="s">
        <v>196</v>
      </c>
      <c r="N24" s="114" t="s">
        <v>194</v>
      </c>
      <c r="O24" s="114" t="s">
        <v>194</v>
      </c>
      <c r="P24" s="114" t="s">
        <v>245</v>
      </c>
      <c r="Q24" s="114" t="s">
        <v>196</v>
      </c>
      <c r="R24" s="115" t="s">
        <v>196</v>
      </c>
      <c r="S24" s="114" t="s">
        <v>194</v>
      </c>
      <c r="T24" s="114" t="s">
        <v>196</v>
      </c>
      <c r="U24" s="114" t="s">
        <v>196</v>
      </c>
      <c r="V24" s="114" t="s">
        <v>194</v>
      </c>
      <c r="W24" s="114" t="s">
        <v>194</v>
      </c>
      <c r="X24" s="115" t="s">
        <v>196</v>
      </c>
      <c r="Y24" s="114" t="s">
        <v>321</v>
      </c>
      <c r="Z24" s="114" t="s">
        <v>194</v>
      </c>
      <c r="AA24" s="114" t="s">
        <v>359</v>
      </c>
      <c r="AB24" s="114" t="s">
        <v>196</v>
      </c>
      <c r="AC24" s="114" t="s">
        <v>196</v>
      </c>
      <c r="AD24" s="114" t="s">
        <v>194</v>
      </c>
      <c r="AE24" s="114" t="s">
        <v>196</v>
      </c>
      <c r="AF24" s="114" t="s">
        <v>196</v>
      </c>
      <c r="AG24" s="115" t="s">
        <v>196</v>
      </c>
      <c r="AH24" s="70">
        <f t="shared" si="1"/>
        <v>12</v>
      </c>
      <c r="AI24" s="71">
        <f t="shared" si="5"/>
        <v>0.41379310344827586</v>
      </c>
      <c r="AJ24" s="6">
        <f t="shared" si="2"/>
        <v>17</v>
      </c>
      <c r="AK24" s="6">
        <f t="shared" si="3"/>
        <v>0</v>
      </c>
      <c r="AL24" s="6">
        <f t="shared" si="4"/>
        <v>0</v>
      </c>
      <c r="AM24" s="6">
        <f t="shared" si="6"/>
        <v>17</v>
      </c>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row>
    <row r="25" spans="1:627" s="3" customFormat="1" ht="45">
      <c r="A25" s="20">
        <f t="shared" si="7"/>
        <v>18</v>
      </c>
      <c r="B25" s="17"/>
      <c r="C25" s="128"/>
      <c r="D25" s="84" t="s">
        <v>271</v>
      </c>
      <c r="E25" s="114" t="s">
        <v>194</v>
      </c>
      <c r="F25" s="114" t="s">
        <v>196</v>
      </c>
      <c r="G25" s="114" t="s">
        <v>194</v>
      </c>
      <c r="H25" s="114" t="s">
        <v>194</v>
      </c>
      <c r="I25" s="114" t="s">
        <v>194</v>
      </c>
      <c r="J25" s="114" t="s">
        <v>194</v>
      </c>
      <c r="K25" s="114" t="s">
        <v>194</v>
      </c>
      <c r="L25" s="114" t="s">
        <v>245</v>
      </c>
      <c r="M25" s="114" t="s">
        <v>245</v>
      </c>
      <c r="N25" s="114" t="s">
        <v>194</v>
      </c>
      <c r="O25" s="114" t="s">
        <v>194</v>
      </c>
      <c r="P25" s="114" t="s">
        <v>194</v>
      </c>
      <c r="Q25" s="114" t="s">
        <v>194</v>
      </c>
      <c r="R25" s="115" t="s">
        <v>196</v>
      </c>
      <c r="S25" s="114" t="s">
        <v>194</v>
      </c>
      <c r="T25" s="114" t="s">
        <v>196</v>
      </c>
      <c r="U25" s="114" t="s">
        <v>196</v>
      </c>
      <c r="V25" s="114" t="s">
        <v>194</v>
      </c>
      <c r="W25" s="114" t="s">
        <v>196</v>
      </c>
      <c r="X25" s="115" t="s">
        <v>194</v>
      </c>
      <c r="Y25" s="114" t="s">
        <v>194</v>
      </c>
      <c r="Z25" s="114" t="s">
        <v>194</v>
      </c>
      <c r="AA25" s="114" t="s">
        <v>354</v>
      </c>
      <c r="AB25" s="114" t="s">
        <v>194</v>
      </c>
      <c r="AC25" s="114" t="s">
        <v>194</v>
      </c>
      <c r="AD25" s="114" t="s">
        <v>245</v>
      </c>
      <c r="AE25" s="114" t="s">
        <v>194</v>
      </c>
      <c r="AF25" s="114" t="s">
        <v>196</v>
      </c>
      <c r="AG25" s="115" t="s">
        <v>194</v>
      </c>
      <c r="AH25" s="70">
        <f>COUNTIF(E25:AG25,"Yes**")</f>
        <v>23</v>
      </c>
      <c r="AI25" s="71">
        <f t="shared" si="5"/>
        <v>0.7931034482758621</v>
      </c>
      <c r="AJ25" s="6">
        <f t="shared" si="2"/>
        <v>6</v>
      </c>
      <c r="AK25" s="6">
        <f t="shared" si="3"/>
        <v>0</v>
      </c>
      <c r="AL25" s="6">
        <f t="shared" si="4"/>
        <v>0</v>
      </c>
      <c r="AM25" s="6">
        <f t="shared" si="6"/>
        <v>6</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row>
    <row r="26" spans="1:39" ht="83">
      <c r="A26" s="20">
        <f t="shared" si="7"/>
        <v>19</v>
      </c>
      <c r="B26" s="17"/>
      <c r="C26" s="23" t="s">
        <v>71</v>
      </c>
      <c r="D26" s="84" t="s">
        <v>272</v>
      </c>
      <c r="E26" s="114" t="s">
        <v>197</v>
      </c>
      <c r="F26" s="114" t="s">
        <v>196</v>
      </c>
      <c r="G26" s="114" t="s">
        <v>194</v>
      </c>
      <c r="H26" s="114" t="s">
        <v>196</v>
      </c>
      <c r="I26" s="114" t="s">
        <v>196</v>
      </c>
      <c r="J26" s="114" t="s">
        <v>196</v>
      </c>
      <c r="K26" s="114" t="s">
        <v>196</v>
      </c>
      <c r="L26" s="114" t="s">
        <v>196</v>
      </c>
      <c r="M26" s="114" t="s">
        <v>196</v>
      </c>
      <c r="N26" s="114" t="s">
        <v>196</v>
      </c>
      <c r="O26" s="114" t="s">
        <v>196</v>
      </c>
      <c r="P26" s="114" t="s">
        <v>196</v>
      </c>
      <c r="Q26" s="114" t="s">
        <v>196</v>
      </c>
      <c r="R26" s="115" t="s">
        <v>196</v>
      </c>
      <c r="S26" s="114" t="s">
        <v>196</v>
      </c>
      <c r="T26" s="114" t="s">
        <v>194</v>
      </c>
      <c r="U26" s="114" t="s">
        <v>196</v>
      </c>
      <c r="V26" s="114" t="s">
        <v>196</v>
      </c>
      <c r="W26" s="114" t="s">
        <v>194</v>
      </c>
      <c r="X26" s="115" t="s">
        <v>196</v>
      </c>
      <c r="Y26" s="114" t="s">
        <v>196</v>
      </c>
      <c r="Z26" s="114" t="s">
        <v>194</v>
      </c>
      <c r="AA26" s="114" t="s">
        <v>112</v>
      </c>
      <c r="AB26" s="114" t="s">
        <v>194</v>
      </c>
      <c r="AC26" s="114" t="s">
        <v>196</v>
      </c>
      <c r="AD26" s="114" t="s">
        <v>196</v>
      </c>
      <c r="AE26" s="114" t="s">
        <v>196</v>
      </c>
      <c r="AF26" s="114" t="s">
        <v>196</v>
      </c>
      <c r="AG26" s="115" t="s">
        <v>196</v>
      </c>
      <c r="AH26" s="70">
        <f t="shared" si="1"/>
        <v>5</v>
      </c>
      <c r="AI26" s="71">
        <f t="shared" si="5"/>
        <v>0.1724137931034483</v>
      </c>
      <c r="AJ26" s="6">
        <f t="shared" si="2"/>
        <v>24</v>
      </c>
      <c r="AK26" s="6">
        <f t="shared" si="3"/>
        <v>0</v>
      </c>
      <c r="AL26" s="6">
        <f t="shared" si="4"/>
        <v>0</v>
      </c>
      <c r="AM26" s="6">
        <f t="shared" si="6"/>
        <v>24</v>
      </c>
    </row>
    <row r="27" spans="1:39" ht="84" customHeight="1">
      <c r="A27" s="20">
        <f t="shared" si="7"/>
        <v>20</v>
      </c>
      <c r="B27" s="17"/>
      <c r="C27" s="24" t="s">
        <v>72</v>
      </c>
      <c r="D27" s="84" t="s">
        <v>247</v>
      </c>
      <c r="E27" s="114" t="s">
        <v>194</v>
      </c>
      <c r="F27" s="114" t="s">
        <v>196</v>
      </c>
      <c r="G27" s="114" t="s">
        <v>194</v>
      </c>
      <c r="H27" s="114" t="s">
        <v>196</v>
      </c>
      <c r="I27" s="114" t="s">
        <v>194</v>
      </c>
      <c r="J27" s="114" t="s">
        <v>194</v>
      </c>
      <c r="K27" s="114" t="s">
        <v>194</v>
      </c>
      <c r="L27" s="114" t="s">
        <v>196</v>
      </c>
      <c r="M27" s="114" t="s">
        <v>196</v>
      </c>
      <c r="N27" s="114" t="s">
        <v>196</v>
      </c>
      <c r="O27" s="114" t="s">
        <v>194</v>
      </c>
      <c r="P27" s="114" t="s">
        <v>196</v>
      </c>
      <c r="Q27" s="114" t="s">
        <v>196</v>
      </c>
      <c r="R27" s="115" t="s">
        <v>26</v>
      </c>
      <c r="S27" s="114" t="s">
        <v>196</v>
      </c>
      <c r="T27" s="114" t="s">
        <v>194</v>
      </c>
      <c r="U27" s="114" t="s">
        <v>336</v>
      </c>
      <c r="V27" s="114" t="s">
        <v>196</v>
      </c>
      <c r="W27" s="114" t="s">
        <v>196</v>
      </c>
      <c r="X27" s="115" t="s">
        <v>195</v>
      </c>
      <c r="Y27" s="114" t="s">
        <v>194</v>
      </c>
      <c r="Z27" s="114" t="s">
        <v>196</v>
      </c>
      <c r="AA27" s="114" t="s">
        <v>354</v>
      </c>
      <c r="AB27" s="114" t="s">
        <v>196</v>
      </c>
      <c r="AC27" s="114" t="s">
        <v>196</v>
      </c>
      <c r="AD27" s="114" t="s">
        <v>245</v>
      </c>
      <c r="AE27" s="114" t="s">
        <v>196</v>
      </c>
      <c r="AF27" s="114" t="s">
        <v>338</v>
      </c>
      <c r="AG27" s="115" t="s">
        <v>194</v>
      </c>
      <c r="AH27" s="70">
        <f t="shared" si="1"/>
        <v>13</v>
      </c>
      <c r="AI27" s="71">
        <f t="shared" si="5"/>
        <v>0.4482758620689655</v>
      </c>
      <c r="AJ27" s="6">
        <f t="shared" si="2"/>
        <v>16</v>
      </c>
      <c r="AK27" s="6">
        <f t="shared" si="3"/>
        <v>0</v>
      </c>
      <c r="AL27" s="6">
        <f t="shared" si="4"/>
        <v>0</v>
      </c>
      <c r="AM27" s="6">
        <f t="shared" si="6"/>
        <v>16</v>
      </c>
    </row>
    <row r="28" spans="1:39" ht="45">
      <c r="A28" s="20">
        <f t="shared" si="7"/>
        <v>21</v>
      </c>
      <c r="B28" s="17"/>
      <c r="C28" s="125" t="s">
        <v>73</v>
      </c>
      <c r="D28" s="84" t="s">
        <v>222</v>
      </c>
      <c r="E28" s="114" t="s">
        <v>194</v>
      </c>
      <c r="F28" s="114" t="s">
        <v>196</v>
      </c>
      <c r="G28" s="114" t="s">
        <v>194</v>
      </c>
      <c r="H28" s="114" t="s">
        <v>196</v>
      </c>
      <c r="I28" s="114" t="s">
        <v>194</v>
      </c>
      <c r="J28" s="114" t="s">
        <v>194</v>
      </c>
      <c r="K28" s="114" t="s">
        <v>355</v>
      </c>
      <c r="L28" s="114" t="s">
        <v>196</v>
      </c>
      <c r="M28" s="114" t="s">
        <v>196</v>
      </c>
      <c r="N28" s="114" t="s">
        <v>134</v>
      </c>
      <c r="O28" s="114" t="s">
        <v>194</v>
      </c>
      <c r="P28" s="114" t="s">
        <v>196</v>
      </c>
      <c r="Q28" s="114" t="s">
        <v>194</v>
      </c>
      <c r="R28" s="115" t="s">
        <v>87</v>
      </c>
      <c r="S28" s="114" t="s">
        <v>194</v>
      </c>
      <c r="T28" s="114" t="s">
        <v>194</v>
      </c>
      <c r="U28" s="114" t="s">
        <v>194</v>
      </c>
      <c r="V28" s="114" t="s">
        <v>196</v>
      </c>
      <c r="W28" s="114" t="s">
        <v>196</v>
      </c>
      <c r="X28" s="115" t="s">
        <v>194</v>
      </c>
      <c r="Y28" s="114" t="s">
        <v>194</v>
      </c>
      <c r="Z28" s="114" t="s">
        <v>194</v>
      </c>
      <c r="AA28" s="114" t="s">
        <v>369</v>
      </c>
      <c r="AB28" s="114" t="s">
        <v>194</v>
      </c>
      <c r="AC28" s="114" t="s">
        <v>194</v>
      </c>
      <c r="AD28" s="114" t="s">
        <v>196</v>
      </c>
      <c r="AE28" s="114" t="s">
        <v>194</v>
      </c>
      <c r="AF28" s="114" t="s">
        <v>337</v>
      </c>
      <c r="AG28" s="115" t="s">
        <v>48</v>
      </c>
      <c r="AH28" s="70">
        <f t="shared" si="1"/>
        <v>19</v>
      </c>
      <c r="AI28" s="71">
        <f t="shared" si="5"/>
        <v>0.6551724137931034</v>
      </c>
      <c r="AJ28" s="6">
        <f t="shared" si="2"/>
        <v>10</v>
      </c>
      <c r="AK28" s="6">
        <f t="shared" si="3"/>
        <v>0</v>
      </c>
      <c r="AL28" s="6">
        <f t="shared" si="4"/>
        <v>0</v>
      </c>
      <c r="AM28" s="6">
        <f t="shared" si="6"/>
        <v>10</v>
      </c>
    </row>
    <row r="29" spans="1:39" ht="30">
      <c r="A29" s="20">
        <f t="shared" si="7"/>
        <v>22</v>
      </c>
      <c r="B29" s="17"/>
      <c r="C29" s="125"/>
      <c r="D29" s="84" t="s">
        <v>266</v>
      </c>
      <c r="E29" s="114" t="s">
        <v>196</v>
      </c>
      <c r="F29" s="114" t="s">
        <v>194</v>
      </c>
      <c r="G29" s="114" t="s">
        <v>245</v>
      </c>
      <c r="H29" s="114" t="s">
        <v>196</v>
      </c>
      <c r="I29" s="114" t="s">
        <v>196</v>
      </c>
      <c r="J29" s="114" t="s">
        <v>196</v>
      </c>
      <c r="K29" s="114" t="s">
        <v>196</v>
      </c>
      <c r="L29" s="114" t="s">
        <v>196</v>
      </c>
      <c r="M29" s="114" t="s">
        <v>196</v>
      </c>
      <c r="N29" s="114" t="s">
        <v>196</v>
      </c>
      <c r="O29" s="114" t="s">
        <v>196</v>
      </c>
      <c r="P29" s="114" t="s">
        <v>196</v>
      </c>
      <c r="Q29" s="114" t="s">
        <v>194</v>
      </c>
      <c r="R29" s="115" t="s">
        <v>348</v>
      </c>
      <c r="S29" s="114" t="s">
        <v>196</v>
      </c>
      <c r="T29" s="114" t="s">
        <v>196</v>
      </c>
      <c r="U29" s="114" t="s">
        <v>194</v>
      </c>
      <c r="V29" s="114" t="s">
        <v>196</v>
      </c>
      <c r="W29" s="114" t="s">
        <v>196</v>
      </c>
      <c r="X29" s="115" t="s">
        <v>278</v>
      </c>
      <c r="Y29" s="114" t="s">
        <v>196</v>
      </c>
      <c r="Z29" s="114" t="s">
        <v>117</v>
      </c>
      <c r="AA29" s="114" t="s">
        <v>369</v>
      </c>
      <c r="AB29" s="114" t="s">
        <v>196</v>
      </c>
      <c r="AC29" s="114" t="s">
        <v>196</v>
      </c>
      <c r="AD29" s="114" t="s">
        <v>196</v>
      </c>
      <c r="AE29" s="114" t="s">
        <v>88</v>
      </c>
      <c r="AF29" s="114" t="s">
        <v>196</v>
      </c>
      <c r="AG29" s="115" t="s">
        <v>48</v>
      </c>
      <c r="AH29" s="70">
        <f t="shared" si="1"/>
        <v>7</v>
      </c>
      <c r="AI29" s="71">
        <f t="shared" si="5"/>
        <v>0.2413793103448276</v>
      </c>
      <c r="AJ29" s="6">
        <f t="shared" si="2"/>
        <v>22</v>
      </c>
      <c r="AK29" s="6">
        <f t="shared" si="3"/>
        <v>0</v>
      </c>
      <c r="AL29" s="6">
        <f t="shared" si="4"/>
        <v>0</v>
      </c>
      <c r="AM29" s="6">
        <f t="shared" si="6"/>
        <v>22</v>
      </c>
    </row>
    <row r="30" spans="1:39" ht="30">
      <c r="A30" s="20">
        <f t="shared" si="7"/>
        <v>23</v>
      </c>
      <c r="B30" s="17"/>
      <c r="C30" s="125"/>
      <c r="D30" s="84" t="s">
        <v>200</v>
      </c>
      <c r="E30" s="114" t="s">
        <v>194</v>
      </c>
      <c r="F30" s="114" t="s">
        <v>196</v>
      </c>
      <c r="G30" s="114" t="s">
        <v>194</v>
      </c>
      <c r="H30" s="114" t="s">
        <v>196</v>
      </c>
      <c r="I30" s="114" t="s">
        <v>194</v>
      </c>
      <c r="J30" s="114" t="s">
        <v>196</v>
      </c>
      <c r="K30" s="114" t="s">
        <v>357</v>
      </c>
      <c r="L30" s="114" t="s">
        <v>196</v>
      </c>
      <c r="M30" s="114" t="s">
        <v>196</v>
      </c>
      <c r="N30" s="114" t="s">
        <v>194</v>
      </c>
      <c r="O30" s="114" t="s">
        <v>196</v>
      </c>
      <c r="P30" s="114" t="s">
        <v>196</v>
      </c>
      <c r="Q30" s="114" t="s">
        <v>196</v>
      </c>
      <c r="R30" s="115" t="s">
        <v>348</v>
      </c>
      <c r="S30" s="114" t="s">
        <v>194</v>
      </c>
      <c r="T30" s="114" t="s">
        <v>294</v>
      </c>
      <c r="U30" s="114" t="s">
        <v>194</v>
      </c>
      <c r="V30" s="114" t="s">
        <v>196</v>
      </c>
      <c r="W30" s="114" t="s">
        <v>196</v>
      </c>
      <c r="X30" s="115" t="s">
        <v>194</v>
      </c>
      <c r="Y30" s="114" t="s">
        <v>196</v>
      </c>
      <c r="Z30" s="114" t="s">
        <v>194</v>
      </c>
      <c r="AA30" s="114" t="s">
        <v>369</v>
      </c>
      <c r="AB30" s="114" t="s">
        <v>196</v>
      </c>
      <c r="AC30" s="114" t="s">
        <v>196</v>
      </c>
      <c r="AD30" s="114" t="s">
        <v>196</v>
      </c>
      <c r="AE30" s="114" t="s">
        <v>196</v>
      </c>
      <c r="AF30" s="114" t="s">
        <v>194</v>
      </c>
      <c r="AG30" s="115" t="s">
        <v>48</v>
      </c>
      <c r="AH30" s="70">
        <f t="shared" si="1"/>
        <v>13</v>
      </c>
      <c r="AI30" s="71">
        <f t="shared" si="5"/>
        <v>0.4482758620689655</v>
      </c>
      <c r="AJ30" s="6">
        <f t="shared" si="2"/>
        <v>16</v>
      </c>
      <c r="AK30" s="6">
        <f t="shared" si="3"/>
        <v>0</v>
      </c>
      <c r="AL30" s="6">
        <f t="shared" si="4"/>
        <v>0</v>
      </c>
      <c r="AM30" s="6">
        <f t="shared" si="6"/>
        <v>16</v>
      </c>
    </row>
    <row r="31" spans="1:39" ht="30">
      <c r="A31" s="20">
        <f t="shared" si="7"/>
        <v>24</v>
      </c>
      <c r="B31" s="17"/>
      <c r="C31" s="125"/>
      <c r="D31" s="84" t="s">
        <v>243</v>
      </c>
      <c r="E31" s="114" t="s">
        <v>194</v>
      </c>
      <c r="F31" s="114" t="s">
        <v>194</v>
      </c>
      <c r="G31" s="114" t="s">
        <v>194</v>
      </c>
      <c r="H31" s="114" t="s">
        <v>195</v>
      </c>
      <c r="I31" s="114" t="s">
        <v>194</v>
      </c>
      <c r="J31" s="114" t="s">
        <v>194</v>
      </c>
      <c r="K31" s="114" t="s">
        <v>355</v>
      </c>
      <c r="L31" s="114" t="s">
        <v>194</v>
      </c>
      <c r="M31" s="114" t="s">
        <v>194</v>
      </c>
      <c r="N31" s="114" t="s">
        <v>194</v>
      </c>
      <c r="O31" s="114" t="s">
        <v>194</v>
      </c>
      <c r="P31" s="114" t="s">
        <v>194</v>
      </c>
      <c r="Q31" s="114" t="s">
        <v>194</v>
      </c>
      <c r="R31" s="115" t="s">
        <v>349</v>
      </c>
      <c r="S31" s="114" t="s">
        <v>196</v>
      </c>
      <c r="T31" s="114" t="s">
        <v>194</v>
      </c>
      <c r="U31" s="114" t="s">
        <v>194</v>
      </c>
      <c r="V31" s="114" t="s">
        <v>196</v>
      </c>
      <c r="W31" s="114" t="s">
        <v>194</v>
      </c>
      <c r="X31" s="115" t="s">
        <v>283</v>
      </c>
      <c r="Y31" s="114" t="s">
        <v>196</v>
      </c>
      <c r="Z31" s="114" t="s">
        <v>194</v>
      </c>
      <c r="AA31" s="114" t="s">
        <v>354</v>
      </c>
      <c r="AB31" s="114" t="s">
        <v>196</v>
      </c>
      <c r="AC31" s="114" t="s">
        <v>194</v>
      </c>
      <c r="AD31" s="114" t="s">
        <v>194</v>
      </c>
      <c r="AE31" s="114" t="s">
        <v>194</v>
      </c>
      <c r="AF31" s="114" t="s">
        <v>332</v>
      </c>
      <c r="AG31" s="115" t="s">
        <v>48</v>
      </c>
      <c r="AH31" s="70">
        <f t="shared" si="1"/>
        <v>24</v>
      </c>
      <c r="AI31" s="71">
        <f t="shared" si="5"/>
        <v>0.8275862068965517</v>
      </c>
      <c r="AJ31" s="6">
        <f t="shared" si="2"/>
        <v>5</v>
      </c>
      <c r="AK31" s="6">
        <f t="shared" si="3"/>
        <v>0</v>
      </c>
      <c r="AL31" s="6">
        <f t="shared" si="4"/>
        <v>0</v>
      </c>
      <c r="AM31" s="6">
        <f t="shared" si="6"/>
        <v>5</v>
      </c>
    </row>
    <row r="32" spans="1:39" ht="15.75">
      <c r="A32" s="20">
        <f t="shared" si="7"/>
        <v>25</v>
      </c>
      <c r="B32" s="17"/>
      <c r="C32" s="125"/>
      <c r="D32" s="84" t="s">
        <v>203</v>
      </c>
      <c r="E32" s="114" t="s">
        <v>194</v>
      </c>
      <c r="F32" s="114" t="s">
        <v>196</v>
      </c>
      <c r="G32" s="114" t="s">
        <v>194</v>
      </c>
      <c r="H32" s="114" t="s">
        <v>206</v>
      </c>
      <c r="I32" s="114" t="s">
        <v>194</v>
      </c>
      <c r="J32" s="114" t="s">
        <v>196</v>
      </c>
      <c r="K32" s="114" t="s">
        <v>196</v>
      </c>
      <c r="L32" s="114" t="s">
        <v>194</v>
      </c>
      <c r="M32" s="114" t="s">
        <v>194</v>
      </c>
      <c r="N32" s="114" t="s">
        <v>196</v>
      </c>
      <c r="O32" s="114" t="s">
        <v>194</v>
      </c>
      <c r="P32" s="114" t="s">
        <v>194</v>
      </c>
      <c r="Q32" s="114" t="s">
        <v>196</v>
      </c>
      <c r="R32" s="115" t="s">
        <v>41</v>
      </c>
      <c r="S32" s="114" t="s">
        <v>194</v>
      </c>
      <c r="T32" s="114" t="s">
        <v>194</v>
      </c>
      <c r="U32" s="114" t="s">
        <v>196</v>
      </c>
      <c r="V32" s="114" t="s">
        <v>196</v>
      </c>
      <c r="W32" s="114" t="s">
        <v>194</v>
      </c>
      <c r="X32" s="115" t="s">
        <v>194</v>
      </c>
      <c r="Y32" s="114" t="s">
        <v>194</v>
      </c>
      <c r="Z32" s="114" t="s">
        <v>194</v>
      </c>
      <c r="AA32" s="114" t="s">
        <v>369</v>
      </c>
      <c r="AB32" s="114" t="s">
        <v>194</v>
      </c>
      <c r="AC32" s="114" t="s">
        <v>194</v>
      </c>
      <c r="AD32" s="114" t="s">
        <v>196</v>
      </c>
      <c r="AE32" s="114" t="s">
        <v>64</v>
      </c>
      <c r="AF32" s="114" t="s">
        <v>196</v>
      </c>
      <c r="AG32" s="115" t="s">
        <v>48</v>
      </c>
      <c r="AH32" s="70">
        <f t="shared" si="1"/>
        <v>18</v>
      </c>
      <c r="AI32" s="71">
        <f t="shared" si="5"/>
        <v>0.6206896551724138</v>
      </c>
      <c r="AJ32" s="6">
        <f t="shared" si="2"/>
        <v>11</v>
      </c>
      <c r="AK32" s="6">
        <f t="shared" si="3"/>
        <v>0</v>
      </c>
      <c r="AL32" s="6">
        <f t="shared" si="4"/>
        <v>0</v>
      </c>
      <c r="AM32" s="6">
        <f t="shared" si="6"/>
        <v>11</v>
      </c>
    </row>
    <row r="33" spans="1:39" ht="15.75">
      <c r="A33" s="20">
        <f t="shared" si="7"/>
        <v>26</v>
      </c>
      <c r="B33" s="17"/>
      <c r="C33" s="125"/>
      <c r="D33" s="84" t="s">
        <v>273</v>
      </c>
      <c r="E33" s="114" t="s">
        <v>194</v>
      </c>
      <c r="F33" s="114" t="s">
        <v>194</v>
      </c>
      <c r="G33" s="114" t="s">
        <v>194</v>
      </c>
      <c r="H33" s="114" t="s">
        <v>194</v>
      </c>
      <c r="I33" s="114" t="s">
        <v>194</v>
      </c>
      <c r="J33" s="114" t="s">
        <v>194</v>
      </c>
      <c r="K33" s="114" t="s">
        <v>355</v>
      </c>
      <c r="L33" s="114" t="s">
        <v>194</v>
      </c>
      <c r="M33" s="114" t="s">
        <v>194</v>
      </c>
      <c r="N33" s="114" t="s">
        <v>194</v>
      </c>
      <c r="O33" s="114" t="s">
        <v>194</v>
      </c>
      <c r="P33" s="114" t="s">
        <v>196</v>
      </c>
      <c r="Q33" s="114" t="s">
        <v>194</v>
      </c>
      <c r="R33" s="115" t="s">
        <v>42</v>
      </c>
      <c r="S33" s="114" t="s">
        <v>196</v>
      </c>
      <c r="T33" s="114" t="s">
        <v>196</v>
      </c>
      <c r="U33" s="114" t="s">
        <v>196</v>
      </c>
      <c r="V33" s="114" t="s">
        <v>194</v>
      </c>
      <c r="W33" s="114" t="s">
        <v>194</v>
      </c>
      <c r="X33" s="115" t="s">
        <v>283</v>
      </c>
      <c r="Y33" s="114" t="s">
        <v>196</v>
      </c>
      <c r="Z33" s="114" t="s">
        <v>194</v>
      </c>
      <c r="AA33" s="114" t="s">
        <v>354</v>
      </c>
      <c r="AB33" s="114" t="s">
        <v>194</v>
      </c>
      <c r="AC33" s="114" t="s">
        <v>194</v>
      </c>
      <c r="AD33" s="114" t="s">
        <v>194</v>
      </c>
      <c r="AE33" s="114" t="s">
        <v>194</v>
      </c>
      <c r="AF33" s="114" t="s">
        <v>196</v>
      </c>
      <c r="AG33" s="115" t="s">
        <v>48</v>
      </c>
      <c r="AH33" s="70">
        <f t="shared" si="1"/>
        <v>22</v>
      </c>
      <c r="AI33" s="71">
        <f t="shared" si="5"/>
        <v>0.7586206896551724</v>
      </c>
      <c r="AJ33" s="6">
        <f t="shared" si="2"/>
        <v>7</v>
      </c>
      <c r="AK33" s="6">
        <f t="shared" si="3"/>
        <v>0</v>
      </c>
      <c r="AL33" s="6">
        <f t="shared" si="4"/>
        <v>0</v>
      </c>
      <c r="AM33" s="6">
        <f t="shared" si="6"/>
        <v>7</v>
      </c>
    </row>
    <row r="34" spans="1:39" ht="30">
      <c r="A34" s="20">
        <f t="shared" si="7"/>
        <v>27</v>
      </c>
      <c r="B34" s="17"/>
      <c r="C34" s="125"/>
      <c r="D34" s="84" t="s">
        <v>192</v>
      </c>
      <c r="E34" s="114" t="s">
        <v>194</v>
      </c>
      <c r="F34" s="114" t="s">
        <v>194</v>
      </c>
      <c r="G34" s="114" t="s">
        <v>194</v>
      </c>
      <c r="H34" s="114" t="s">
        <v>194</v>
      </c>
      <c r="I34" s="114" t="s">
        <v>194</v>
      </c>
      <c r="J34" s="114" t="s">
        <v>194</v>
      </c>
      <c r="K34" s="114" t="s">
        <v>355</v>
      </c>
      <c r="L34" s="114" t="s">
        <v>196</v>
      </c>
      <c r="M34" s="114" t="s">
        <v>194</v>
      </c>
      <c r="N34" s="114" t="s">
        <v>196</v>
      </c>
      <c r="O34" s="114" t="s">
        <v>194</v>
      </c>
      <c r="P34" s="114" t="s">
        <v>194</v>
      </c>
      <c r="Q34" s="114" t="s">
        <v>194</v>
      </c>
      <c r="R34" s="115" t="s">
        <v>43</v>
      </c>
      <c r="S34" s="114" t="s">
        <v>196</v>
      </c>
      <c r="T34" s="114" t="s">
        <v>194</v>
      </c>
      <c r="U34" s="114" t="s">
        <v>339</v>
      </c>
      <c r="V34" s="114" t="s">
        <v>196</v>
      </c>
      <c r="W34" s="114" t="s">
        <v>194</v>
      </c>
      <c r="X34" s="115" t="s">
        <v>194</v>
      </c>
      <c r="Y34" s="114" t="s">
        <v>196</v>
      </c>
      <c r="Z34" s="114" t="s">
        <v>194</v>
      </c>
      <c r="AA34" s="114" t="s">
        <v>369</v>
      </c>
      <c r="AB34" s="114" t="s">
        <v>196</v>
      </c>
      <c r="AC34" s="114" t="s">
        <v>196</v>
      </c>
      <c r="AD34" s="114" t="s">
        <v>196</v>
      </c>
      <c r="AE34" s="114" t="s">
        <v>196</v>
      </c>
      <c r="AF34" s="114" t="s">
        <v>196</v>
      </c>
      <c r="AG34" s="115" t="s">
        <v>48</v>
      </c>
      <c r="AH34" s="70">
        <f t="shared" si="1"/>
        <v>17</v>
      </c>
      <c r="AI34" s="71">
        <f t="shared" si="5"/>
        <v>0.5862068965517241</v>
      </c>
      <c r="AJ34" s="6">
        <f t="shared" si="2"/>
        <v>12</v>
      </c>
      <c r="AK34" s="6">
        <f t="shared" si="3"/>
        <v>0</v>
      </c>
      <c r="AL34" s="6">
        <f t="shared" si="4"/>
        <v>0</v>
      </c>
      <c r="AM34" s="6">
        <f t="shared" si="6"/>
        <v>12</v>
      </c>
    </row>
    <row r="35" spans="1:39" ht="45">
      <c r="A35" s="20">
        <f t="shared" si="7"/>
        <v>28</v>
      </c>
      <c r="B35" s="17"/>
      <c r="C35" s="125"/>
      <c r="D35" s="84" t="s">
        <v>244</v>
      </c>
      <c r="E35" s="114" t="s">
        <v>194</v>
      </c>
      <c r="F35" s="114" t="s">
        <v>194</v>
      </c>
      <c r="G35" s="114" t="s">
        <v>245</v>
      </c>
      <c r="H35" s="114" t="s">
        <v>194</v>
      </c>
      <c r="I35" s="114" t="s">
        <v>194</v>
      </c>
      <c r="J35" s="114" t="s">
        <v>194</v>
      </c>
      <c r="K35" s="114" t="s">
        <v>355</v>
      </c>
      <c r="L35" s="114" t="s">
        <v>196</v>
      </c>
      <c r="M35" s="114" t="s">
        <v>196</v>
      </c>
      <c r="N35" s="114" t="s">
        <v>194</v>
      </c>
      <c r="O35" s="114" t="s">
        <v>194</v>
      </c>
      <c r="P35" s="114" t="s">
        <v>194</v>
      </c>
      <c r="Q35" s="114" t="s">
        <v>194</v>
      </c>
      <c r="R35" s="115" t="s">
        <v>43</v>
      </c>
      <c r="S35" s="114" t="s">
        <v>196</v>
      </c>
      <c r="T35" s="114" t="s">
        <v>194</v>
      </c>
      <c r="U35" s="114" t="s">
        <v>194</v>
      </c>
      <c r="V35" s="114" t="s">
        <v>196</v>
      </c>
      <c r="W35" s="114" t="s">
        <v>194</v>
      </c>
      <c r="X35" s="115" t="s">
        <v>196</v>
      </c>
      <c r="Y35" s="114" t="s">
        <v>196</v>
      </c>
      <c r="Z35" s="114" t="s">
        <v>118</v>
      </c>
      <c r="AA35" s="114" t="s">
        <v>369</v>
      </c>
      <c r="AB35" s="114" t="s">
        <v>196</v>
      </c>
      <c r="AC35" s="114" t="s">
        <v>196</v>
      </c>
      <c r="AD35" s="114" t="s">
        <v>196</v>
      </c>
      <c r="AE35" s="114" t="s">
        <v>196</v>
      </c>
      <c r="AF35" s="114" t="s">
        <v>196</v>
      </c>
      <c r="AG35" s="115" t="s">
        <v>48</v>
      </c>
      <c r="AH35" s="70">
        <f t="shared" si="1"/>
        <v>17</v>
      </c>
      <c r="AI35" s="71">
        <f t="shared" si="5"/>
        <v>0.5862068965517241</v>
      </c>
      <c r="AJ35" s="6">
        <f t="shared" si="2"/>
        <v>12</v>
      </c>
      <c r="AK35" s="6">
        <f t="shared" si="3"/>
        <v>0</v>
      </c>
      <c r="AL35" s="6">
        <f t="shared" si="4"/>
        <v>0</v>
      </c>
      <c r="AM35" s="6">
        <f t="shared" si="6"/>
        <v>12</v>
      </c>
    </row>
    <row r="36" spans="1:39" ht="30">
      <c r="A36" s="20">
        <f t="shared" si="7"/>
        <v>29</v>
      </c>
      <c r="B36" s="17"/>
      <c r="C36" s="125"/>
      <c r="D36" s="84" t="s">
        <v>303</v>
      </c>
      <c r="E36" s="114" t="s">
        <v>194</v>
      </c>
      <c r="F36" s="114" t="s">
        <v>194</v>
      </c>
      <c r="G36" s="114" t="s">
        <v>321</v>
      </c>
      <c r="H36" s="114" t="s">
        <v>196</v>
      </c>
      <c r="I36" s="114" t="s">
        <v>196</v>
      </c>
      <c r="J36" s="114" t="s">
        <v>194</v>
      </c>
      <c r="K36" s="114" t="s">
        <v>355</v>
      </c>
      <c r="L36" s="114" t="s">
        <v>196</v>
      </c>
      <c r="M36" s="114" t="s">
        <v>194</v>
      </c>
      <c r="N36" s="114" t="s">
        <v>194</v>
      </c>
      <c r="O36" s="114" t="s">
        <v>194</v>
      </c>
      <c r="P36" s="114" t="s">
        <v>194</v>
      </c>
      <c r="Q36" s="114" t="s">
        <v>194</v>
      </c>
      <c r="R36" s="115" t="s">
        <v>43</v>
      </c>
      <c r="S36" s="114" t="s">
        <v>196</v>
      </c>
      <c r="T36" s="114" t="s">
        <v>296</v>
      </c>
      <c r="U36" s="114" t="s">
        <v>337</v>
      </c>
      <c r="V36" s="114" t="s">
        <v>348</v>
      </c>
      <c r="W36" s="114" t="s">
        <v>194</v>
      </c>
      <c r="X36" s="115" t="s">
        <v>353</v>
      </c>
      <c r="Y36" s="114" t="s">
        <v>196</v>
      </c>
      <c r="Z36" s="114" t="s">
        <v>194</v>
      </c>
      <c r="AA36" s="114" t="s">
        <v>369</v>
      </c>
      <c r="AB36" s="114" t="s">
        <v>194</v>
      </c>
      <c r="AC36" s="114" t="s">
        <v>196</v>
      </c>
      <c r="AD36" s="114" t="s">
        <v>194</v>
      </c>
      <c r="AE36" s="114" t="s">
        <v>194</v>
      </c>
      <c r="AF36" s="114" t="s">
        <v>196</v>
      </c>
      <c r="AG36" s="115" t="s">
        <v>89</v>
      </c>
      <c r="AH36" s="70">
        <f t="shared" si="1"/>
        <v>17</v>
      </c>
      <c r="AI36" s="71">
        <f t="shared" si="5"/>
        <v>0.5862068965517241</v>
      </c>
      <c r="AJ36" s="6">
        <f t="shared" si="2"/>
        <v>12</v>
      </c>
      <c r="AK36" s="6">
        <f t="shared" si="3"/>
        <v>0</v>
      </c>
      <c r="AL36" s="6">
        <f t="shared" si="4"/>
        <v>0</v>
      </c>
      <c r="AM36" s="6">
        <f t="shared" si="6"/>
        <v>12</v>
      </c>
    </row>
    <row r="37" spans="1:627" s="80" customFormat="1" ht="21">
      <c r="A37" s="74"/>
      <c r="B37" s="75"/>
      <c r="C37" s="76">
        <v>17</v>
      </c>
      <c r="D37" s="77" t="s">
        <v>10</v>
      </c>
      <c r="E37" s="69">
        <f>COUNTIF(E20:E36,"Yes**")</f>
        <v>15</v>
      </c>
      <c r="F37" s="69">
        <f aca="true" t="shared" si="8" ref="F37:AG37">COUNTIF(F20:F36,"Yes**")</f>
        <v>8</v>
      </c>
      <c r="G37" s="69">
        <f t="shared" si="8"/>
        <v>15</v>
      </c>
      <c r="H37" s="69">
        <f t="shared" si="8"/>
        <v>7</v>
      </c>
      <c r="I37" s="69">
        <f t="shared" si="8"/>
        <v>11</v>
      </c>
      <c r="J37" s="69">
        <f t="shared" si="8"/>
        <v>11</v>
      </c>
      <c r="K37" s="69">
        <f t="shared" si="8"/>
        <v>13</v>
      </c>
      <c r="L37" s="69">
        <f t="shared" si="8"/>
        <v>7</v>
      </c>
      <c r="M37" s="69">
        <f t="shared" si="8"/>
        <v>7</v>
      </c>
      <c r="N37" s="69">
        <f t="shared" si="8"/>
        <v>12</v>
      </c>
      <c r="O37" s="69">
        <f t="shared" si="8"/>
        <v>14</v>
      </c>
      <c r="P37" s="69">
        <f t="shared" si="8"/>
        <v>10</v>
      </c>
      <c r="Q37" s="69">
        <f t="shared" si="8"/>
        <v>10</v>
      </c>
      <c r="R37" s="69">
        <f t="shared" si="8"/>
        <v>2</v>
      </c>
      <c r="S37" s="69">
        <f t="shared" si="8"/>
        <v>9</v>
      </c>
      <c r="T37" s="69">
        <f t="shared" si="8"/>
        <v>11</v>
      </c>
      <c r="U37" s="69">
        <f t="shared" si="8"/>
        <v>9</v>
      </c>
      <c r="V37" s="69">
        <f t="shared" si="8"/>
        <v>5</v>
      </c>
      <c r="W37" s="69">
        <f t="shared" si="8"/>
        <v>12</v>
      </c>
      <c r="X37" s="69">
        <f t="shared" si="8"/>
        <v>11</v>
      </c>
      <c r="Y37" s="69">
        <f t="shared" si="8"/>
        <v>8</v>
      </c>
      <c r="Z37" s="69">
        <f t="shared" si="8"/>
        <v>15</v>
      </c>
      <c r="AA37" s="69">
        <f t="shared" si="8"/>
        <v>14</v>
      </c>
      <c r="AB37" s="69">
        <f t="shared" si="8"/>
        <v>9</v>
      </c>
      <c r="AC37" s="69">
        <f t="shared" si="8"/>
        <v>8</v>
      </c>
      <c r="AD37" s="69">
        <f t="shared" si="8"/>
        <v>8</v>
      </c>
      <c r="AE37" s="69">
        <f t="shared" si="8"/>
        <v>9</v>
      </c>
      <c r="AF37" s="69">
        <f t="shared" si="8"/>
        <v>3</v>
      </c>
      <c r="AG37" s="69">
        <f t="shared" si="8"/>
        <v>15</v>
      </c>
      <c r="AH37" s="78"/>
      <c r="AI37" s="79"/>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row>
    <row r="38" spans="1:627" s="80" customFormat="1" ht="15.75">
      <c r="A38" s="74"/>
      <c r="B38" s="75"/>
      <c r="C38" s="76"/>
      <c r="D38" s="77" t="s">
        <v>11</v>
      </c>
      <c r="E38" s="81">
        <f>E37/$C$37</f>
        <v>0.8823529411764706</v>
      </c>
      <c r="F38" s="81">
        <f aca="true" t="shared" si="9" ref="F38:AG38">F37/$C$37</f>
        <v>0.47058823529411764</v>
      </c>
      <c r="G38" s="81">
        <f t="shared" si="9"/>
        <v>0.8823529411764706</v>
      </c>
      <c r="H38" s="81">
        <f t="shared" si="9"/>
        <v>0.4117647058823529</v>
      </c>
      <c r="I38" s="81">
        <f t="shared" si="9"/>
        <v>0.6470588235294118</v>
      </c>
      <c r="J38" s="81">
        <f t="shared" si="9"/>
        <v>0.6470588235294118</v>
      </c>
      <c r="K38" s="81">
        <f t="shared" si="9"/>
        <v>0.7647058823529411</v>
      </c>
      <c r="L38" s="81">
        <f t="shared" si="9"/>
        <v>0.4117647058823529</v>
      </c>
      <c r="M38" s="81">
        <f t="shared" si="9"/>
        <v>0.4117647058823529</v>
      </c>
      <c r="N38" s="81">
        <f t="shared" si="9"/>
        <v>0.7058823529411765</v>
      </c>
      <c r="O38" s="81">
        <f t="shared" si="9"/>
        <v>0.8235294117647058</v>
      </c>
      <c r="P38" s="81">
        <f t="shared" si="9"/>
        <v>0.5882352941176471</v>
      </c>
      <c r="Q38" s="81">
        <f t="shared" si="9"/>
        <v>0.5882352941176471</v>
      </c>
      <c r="R38" s="81">
        <f t="shared" si="9"/>
        <v>0.11764705882352941</v>
      </c>
      <c r="S38" s="81">
        <f t="shared" si="9"/>
        <v>0.5294117647058824</v>
      </c>
      <c r="T38" s="81">
        <f t="shared" si="9"/>
        <v>0.6470588235294118</v>
      </c>
      <c r="U38" s="81">
        <f t="shared" si="9"/>
        <v>0.5294117647058824</v>
      </c>
      <c r="V38" s="81">
        <f t="shared" si="9"/>
        <v>0.29411764705882354</v>
      </c>
      <c r="W38" s="81">
        <f t="shared" si="9"/>
        <v>0.7058823529411765</v>
      </c>
      <c r="X38" s="81">
        <f t="shared" si="9"/>
        <v>0.6470588235294118</v>
      </c>
      <c r="Y38" s="81">
        <f t="shared" si="9"/>
        <v>0.47058823529411764</v>
      </c>
      <c r="Z38" s="81">
        <f t="shared" si="9"/>
        <v>0.8823529411764706</v>
      </c>
      <c r="AA38" s="81">
        <f t="shared" si="9"/>
        <v>0.8235294117647058</v>
      </c>
      <c r="AB38" s="81">
        <f t="shared" si="9"/>
        <v>0.5294117647058824</v>
      </c>
      <c r="AC38" s="81">
        <f t="shared" si="9"/>
        <v>0.47058823529411764</v>
      </c>
      <c r="AD38" s="81">
        <f t="shared" si="9"/>
        <v>0.47058823529411764</v>
      </c>
      <c r="AE38" s="81">
        <f t="shared" si="9"/>
        <v>0.5294117647058824</v>
      </c>
      <c r="AF38" s="81">
        <f t="shared" si="9"/>
        <v>0.17647058823529413</v>
      </c>
      <c r="AG38" s="81">
        <f t="shared" si="9"/>
        <v>0.8823529411764706</v>
      </c>
      <c r="AH38" s="78"/>
      <c r="AI38" s="79"/>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row>
    <row r="39" spans="1:627" s="34" customFormat="1" ht="20">
      <c r="A39" s="20"/>
      <c r="B39" s="30"/>
      <c r="C39" s="31"/>
      <c r="D39" s="32" t="s">
        <v>254</v>
      </c>
      <c r="E39" s="33"/>
      <c r="F39" s="33"/>
      <c r="G39" s="33"/>
      <c r="H39" s="33"/>
      <c r="I39" s="33"/>
      <c r="J39" s="33"/>
      <c r="K39" s="33"/>
      <c r="L39" s="33"/>
      <c r="M39" s="33"/>
      <c r="N39" s="33"/>
      <c r="O39" s="33"/>
      <c r="P39" s="33"/>
      <c r="Q39" s="33"/>
      <c r="R39" s="52"/>
      <c r="S39" s="33"/>
      <c r="T39" s="33"/>
      <c r="U39" s="33"/>
      <c r="V39" s="33"/>
      <c r="W39" s="33"/>
      <c r="X39" s="52"/>
      <c r="Y39" s="33"/>
      <c r="Z39" s="33"/>
      <c r="AA39" s="33"/>
      <c r="AB39" s="33"/>
      <c r="AC39" s="33"/>
      <c r="AD39" s="33"/>
      <c r="AE39" s="33"/>
      <c r="AF39" s="33"/>
      <c r="AG39" s="52"/>
      <c r="AH39" s="67">
        <f t="shared" si="1"/>
        <v>0</v>
      </c>
      <c r="AI39" s="65">
        <f t="shared" si="5"/>
        <v>0</v>
      </c>
      <c r="AJ39" s="64">
        <f t="shared" si="2"/>
        <v>0</v>
      </c>
      <c r="AK39" s="64">
        <f t="shared" si="3"/>
        <v>0</v>
      </c>
      <c r="AL39" s="64">
        <f t="shared" si="4"/>
        <v>0</v>
      </c>
      <c r="AM39" s="64">
        <f aca="true" t="shared" si="10" ref="AM39:AM58">AJ39+AK39+AL39</f>
        <v>0</v>
      </c>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c r="IW39" s="90"/>
      <c r="IX39" s="90"/>
      <c r="IY39" s="90"/>
      <c r="IZ39" s="90"/>
      <c r="JA39" s="90"/>
      <c r="JB39" s="90"/>
      <c r="JC39" s="90"/>
      <c r="JD39" s="90"/>
      <c r="JE39" s="90"/>
      <c r="JF39" s="90"/>
      <c r="JG39" s="90"/>
      <c r="JH39" s="90"/>
      <c r="JI39" s="90"/>
      <c r="JJ39" s="90"/>
      <c r="JK39" s="90"/>
      <c r="JL39" s="90"/>
      <c r="JM39" s="90"/>
      <c r="JN39" s="90"/>
      <c r="JO39" s="90"/>
      <c r="JP39" s="90"/>
      <c r="JQ39" s="90"/>
      <c r="JR39" s="90"/>
      <c r="JS39" s="90"/>
      <c r="JT39" s="90"/>
      <c r="JU39" s="90"/>
      <c r="JV39" s="90"/>
      <c r="JW39" s="90"/>
      <c r="JX39" s="90"/>
      <c r="JY39" s="90"/>
      <c r="JZ39" s="90"/>
      <c r="KA39" s="90"/>
      <c r="KB39" s="90"/>
      <c r="KC39" s="90"/>
      <c r="KD39" s="90"/>
      <c r="KE39" s="90"/>
      <c r="KF39" s="90"/>
      <c r="KG39" s="90"/>
      <c r="KH39" s="90"/>
      <c r="KI39" s="90"/>
      <c r="KJ39" s="90"/>
      <c r="KK39" s="90"/>
      <c r="KL39" s="90"/>
      <c r="KM39" s="90"/>
      <c r="KN39" s="90"/>
      <c r="KO39" s="90"/>
      <c r="KP39" s="90"/>
      <c r="KQ39" s="90"/>
      <c r="KR39" s="90"/>
      <c r="KS39" s="90"/>
      <c r="KT39" s="90"/>
      <c r="KU39" s="90"/>
      <c r="KV39" s="90"/>
      <c r="KW39" s="90"/>
      <c r="KX39" s="90"/>
      <c r="KY39" s="90"/>
      <c r="KZ39" s="90"/>
      <c r="LA39" s="90"/>
      <c r="LB39" s="90"/>
      <c r="LC39" s="90"/>
      <c r="LD39" s="90"/>
      <c r="LE39" s="90"/>
      <c r="LF39" s="90"/>
      <c r="LG39" s="90"/>
      <c r="LH39" s="90"/>
      <c r="LI39" s="90"/>
      <c r="LJ39" s="90"/>
      <c r="LK39" s="90"/>
      <c r="LL39" s="90"/>
      <c r="LM39" s="90"/>
      <c r="LN39" s="90"/>
      <c r="LO39" s="90"/>
      <c r="LP39" s="90"/>
      <c r="LQ39" s="90"/>
      <c r="LR39" s="90"/>
      <c r="LS39" s="90"/>
      <c r="LT39" s="90"/>
      <c r="LU39" s="90"/>
      <c r="LV39" s="90"/>
      <c r="LW39" s="90"/>
      <c r="LX39" s="90"/>
      <c r="LY39" s="90"/>
      <c r="LZ39" s="90"/>
      <c r="MA39" s="90"/>
      <c r="MB39" s="90"/>
      <c r="MC39" s="90"/>
      <c r="MD39" s="90"/>
      <c r="ME39" s="90"/>
      <c r="MF39" s="90"/>
      <c r="MG39" s="90"/>
      <c r="MH39" s="90"/>
      <c r="MI39" s="90"/>
      <c r="MJ39" s="90"/>
      <c r="MK39" s="90"/>
      <c r="ML39" s="90"/>
      <c r="MM39" s="90"/>
      <c r="MN39" s="90"/>
      <c r="MO39" s="90"/>
      <c r="MP39" s="90"/>
      <c r="MQ39" s="90"/>
      <c r="MR39" s="90"/>
      <c r="MS39" s="90"/>
      <c r="MT39" s="90"/>
      <c r="MU39" s="90"/>
      <c r="MV39" s="90"/>
      <c r="MW39" s="90"/>
      <c r="MX39" s="90"/>
      <c r="MY39" s="90"/>
      <c r="MZ39" s="90"/>
      <c r="NA39" s="90"/>
      <c r="NB39" s="90"/>
      <c r="NC39" s="90"/>
      <c r="ND39" s="90"/>
      <c r="NE39" s="90"/>
      <c r="NF39" s="90"/>
      <c r="NG39" s="90"/>
      <c r="NH39" s="90"/>
      <c r="NI39" s="90"/>
      <c r="NJ39" s="90"/>
      <c r="NK39" s="90"/>
      <c r="NL39" s="90"/>
      <c r="NM39" s="90"/>
      <c r="NN39" s="90"/>
      <c r="NO39" s="90"/>
      <c r="NP39" s="90"/>
      <c r="NQ39" s="90"/>
      <c r="NR39" s="90"/>
      <c r="NS39" s="90"/>
      <c r="NT39" s="90"/>
      <c r="NU39" s="90"/>
      <c r="NV39" s="90"/>
      <c r="NW39" s="90"/>
      <c r="NX39" s="90"/>
      <c r="NY39" s="90"/>
      <c r="NZ39" s="90"/>
      <c r="OA39" s="90"/>
      <c r="OB39" s="90"/>
      <c r="OC39" s="90"/>
      <c r="OD39" s="90"/>
      <c r="OE39" s="90"/>
      <c r="OF39" s="90"/>
      <c r="OG39" s="90"/>
      <c r="OH39" s="90"/>
      <c r="OI39" s="90"/>
      <c r="OJ39" s="90"/>
      <c r="OK39" s="90"/>
      <c r="OL39" s="90"/>
      <c r="OM39" s="90"/>
      <c r="ON39" s="90"/>
      <c r="OO39" s="90"/>
      <c r="OP39" s="90"/>
      <c r="OQ39" s="90"/>
      <c r="OR39" s="90"/>
      <c r="OS39" s="90"/>
      <c r="OT39" s="90"/>
      <c r="OU39" s="90"/>
      <c r="OV39" s="90"/>
      <c r="OW39" s="90"/>
      <c r="OX39" s="90"/>
      <c r="OY39" s="90"/>
      <c r="OZ39" s="90"/>
      <c r="PA39" s="90"/>
      <c r="PB39" s="90"/>
      <c r="PC39" s="90"/>
      <c r="PD39" s="90"/>
      <c r="PE39" s="90"/>
      <c r="PF39" s="90"/>
      <c r="PG39" s="90"/>
      <c r="PH39" s="90"/>
      <c r="PI39" s="90"/>
      <c r="PJ39" s="90"/>
      <c r="PK39" s="90"/>
      <c r="PL39" s="90"/>
      <c r="PM39" s="90"/>
      <c r="PN39" s="90"/>
      <c r="PO39" s="90"/>
      <c r="PP39" s="90"/>
      <c r="PQ39" s="90"/>
      <c r="PR39" s="90"/>
      <c r="PS39" s="90"/>
      <c r="PT39" s="90"/>
      <c r="PU39" s="90"/>
      <c r="PV39" s="90"/>
      <c r="PW39" s="90"/>
      <c r="PX39" s="90"/>
      <c r="PY39" s="90"/>
      <c r="PZ39" s="90"/>
      <c r="QA39" s="90"/>
      <c r="QB39" s="90"/>
      <c r="QC39" s="90"/>
      <c r="QD39" s="90"/>
      <c r="QE39" s="90"/>
      <c r="QF39" s="90"/>
      <c r="QG39" s="90"/>
      <c r="QH39" s="90"/>
      <c r="QI39" s="90"/>
      <c r="QJ39" s="90"/>
      <c r="QK39" s="90"/>
      <c r="QL39" s="90"/>
      <c r="QM39" s="90"/>
      <c r="QN39" s="90"/>
      <c r="QO39" s="90"/>
      <c r="QP39" s="90"/>
      <c r="QQ39" s="90"/>
      <c r="QR39" s="90"/>
      <c r="QS39" s="90"/>
      <c r="QT39" s="90"/>
      <c r="QU39" s="90"/>
      <c r="QV39" s="90"/>
      <c r="QW39" s="90"/>
      <c r="QX39" s="90"/>
      <c r="QY39" s="90"/>
      <c r="QZ39" s="90"/>
      <c r="RA39" s="90"/>
      <c r="RB39" s="90"/>
      <c r="RC39" s="90"/>
      <c r="RD39" s="90"/>
      <c r="RE39" s="90"/>
      <c r="RF39" s="90"/>
      <c r="RG39" s="90"/>
      <c r="RH39" s="90"/>
      <c r="RI39" s="90"/>
      <c r="RJ39" s="90"/>
      <c r="RK39" s="90"/>
      <c r="RL39" s="90"/>
      <c r="RM39" s="90"/>
      <c r="RN39" s="90"/>
      <c r="RO39" s="90"/>
      <c r="RP39" s="90"/>
      <c r="RQ39" s="90"/>
      <c r="RR39" s="90"/>
      <c r="RS39" s="90"/>
      <c r="RT39" s="90"/>
      <c r="RU39" s="90"/>
      <c r="RV39" s="90"/>
      <c r="RW39" s="90"/>
      <c r="RX39" s="90"/>
      <c r="RY39" s="90"/>
      <c r="RZ39" s="90"/>
      <c r="SA39" s="90"/>
      <c r="SB39" s="90"/>
      <c r="SC39" s="90"/>
      <c r="SD39" s="90"/>
      <c r="SE39" s="90"/>
      <c r="SF39" s="90"/>
      <c r="SG39" s="90"/>
      <c r="SH39" s="90"/>
      <c r="SI39" s="90"/>
      <c r="SJ39" s="90"/>
      <c r="SK39" s="90"/>
      <c r="SL39" s="90"/>
      <c r="SM39" s="90"/>
      <c r="SN39" s="90"/>
      <c r="SO39" s="90"/>
      <c r="SP39" s="90"/>
      <c r="SQ39" s="90"/>
      <c r="SR39" s="90"/>
      <c r="SS39" s="90"/>
      <c r="ST39" s="90"/>
      <c r="SU39" s="90"/>
      <c r="SV39" s="90"/>
      <c r="SW39" s="90"/>
      <c r="SX39" s="90"/>
      <c r="SY39" s="90"/>
      <c r="SZ39" s="90"/>
      <c r="TA39" s="90"/>
      <c r="TB39" s="90"/>
      <c r="TC39" s="90"/>
      <c r="TD39" s="90"/>
      <c r="TE39" s="90"/>
      <c r="TF39" s="90"/>
      <c r="TG39" s="90"/>
      <c r="TH39" s="90"/>
      <c r="TI39" s="90"/>
      <c r="TJ39" s="90"/>
      <c r="TK39" s="90"/>
      <c r="TL39" s="90"/>
      <c r="TM39" s="90"/>
      <c r="TN39" s="90"/>
      <c r="TO39" s="90"/>
      <c r="TP39" s="90"/>
      <c r="TQ39" s="90"/>
      <c r="TR39" s="90"/>
      <c r="TS39" s="90"/>
      <c r="TT39" s="90"/>
      <c r="TU39" s="90"/>
      <c r="TV39" s="90"/>
      <c r="TW39" s="90"/>
      <c r="TX39" s="90"/>
      <c r="TY39" s="90"/>
      <c r="TZ39" s="90"/>
      <c r="UA39" s="90"/>
      <c r="UB39" s="90"/>
      <c r="UC39" s="90"/>
      <c r="UD39" s="90"/>
      <c r="UE39" s="90"/>
      <c r="UF39" s="90"/>
      <c r="UG39" s="90"/>
      <c r="UH39" s="90"/>
      <c r="UI39" s="90"/>
      <c r="UJ39" s="90"/>
      <c r="UK39" s="90"/>
      <c r="UL39" s="90"/>
      <c r="UM39" s="90"/>
      <c r="UN39" s="90"/>
      <c r="UO39" s="90"/>
      <c r="UP39" s="90"/>
      <c r="UQ39" s="90"/>
      <c r="UR39" s="90"/>
      <c r="US39" s="90"/>
      <c r="UT39" s="90"/>
      <c r="UU39" s="90"/>
      <c r="UV39" s="90"/>
      <c r="UW39" s="90"/>
      <c r="UX39" s="90"/>
      <c r="UY39" s="90"/>
      <c r="UZ39" s="90"/>
      <c r="VA39" s="90"/>
      <c r="VB39" s="90"/>
      <c r="VC39" s="90"/>
      <c r="VD39" s="90"/>
      <c r="VE39" s="90"/>
      <c r="VF39" s="90"/>
      <c r="VG39" s="90"/>
      <c r="VH39" s="90"/>
      <c r="VI39" s="90"/>
      <c r="VJ39" s="90"/>
      <c r="VK39" s="90"/>
      <c r="VL39" s="90"/>
      <c r="VM39" s="90"/>
      <c r="VN39" s="90"/>
      <c r="VO39" s="90"/>
      <c r="VP39" s="90"/>
      <c r="VQ39" s="90"/>
      <c r="VR39" s="90"/>
      <c r="VS39" s="90"/>
      <c r="VT39" s="90"/>
      <c r="VU39" s="90"/>
      <c r="VV39" s="90"/>
      <c r="VW39" s="90"/>
      <c r="VX39" s="90"/>
      <c r="VY39" s="90"/>
      <c r="VZ39" s="90"/>
      <c r="WA39" s="90"/>
      <c r="WB39" s="90"/>
      <c r="WC39" s="90"/>
      <c r="WD39" s="90"/>
      <c r="WE39" s="90"/>
      <c r="WF39" s="90"/>
      <c r="WG39" s="90"/>
      <c r="WH39" s="90"/>
      <c r="WI39" s="90"/>
      <c r="WJ39" s="90"/>
      <c r="WK39" s="90"/>
      <c r="WL39" s="90"/>
      <c r="WM39" s="90"/>
      <c r="WN39" s="90"/>
      <c r="WO39" s="90"/>
      <c r="WP39" s="90"/>
      <c r="WQ39" s="90"/>
      <c r="WR39" s="90"/>
      <c r="WS39" s="90"/>
      <c r="WT39" s="90"/>
      <c r="WU39" s="90"/>
      <c r="WV39" s="90"/>
      <c r="WW39" s="90"/>
      <c r="WX39" s="90"/>
      <c r="WY39" s="90"/>
      <c r="WZ39" s="90"/>
      <c r="XA39" s="90"/>
      <c r="XB39" s="90"/>
      <c r="XC39" s="90"/>
    </row>
    <row r="40" spans="1:627" s="21" customFormat="1" ht="60">
      <c r="A40" s="20"/>
      <c r="B40" s="30"/>
      <c r="C40" s="25"/>
      <c r="D40" s="16" t="s">
        <v>151</v>
      </c>
      <c r="E40" s="112"/>
      <c r="F40" s="112"/>
      <c r="G40" s="112"/>
      <c r="H40" s="112"/>
      <c r="I40" s="112"/>
      <c r="J40" s="112"/>
      <c r="K40" s="112"/>
      <c r="L40" s="112"/>
      <c r="M40" s="112"/>
      <c r="N40" s="112"/>
      <c r="O40" s="112"/>
      <c r="P40" s="112"/>
      <c r="Q40" s="112"/>
      <c r="R40" s="113"/>
      <c r="S40" s="112"/>
      <c r="T40" s="112"/>
      <c r="U40" s="112"/>
      <c r="V40" s="112"/>
      <c r="W40" s="112"/>
      <c r="X40" s="112"/>
      <c r="Y40" s="112"/>
      <c r="Z40" s="112"/>
      <c r="AA40" s="112"/>
      <c r="AB40" s="112"/>
      <c r="AC40" s="112"/>
      <c r="AD40" s="112"/>
      <c r="AE40" s="112"/>
      <c r="AF40" s="112"/>
      <c r="AG40" s="112"/>
      <c r="AH40" s="67">
        <f t="shared" si="1"/>
        <v>0</v>
      </c>
      <c r="AI40" s="65">
        <f t="shared" si="5"/>
        <v>0</v>
      </c>
      <c r="AJ40" s="64">
        <f t="shared" si="2"/>
        <v>0</v>
      </c>
      <c r="AK40" s="64">
        <f t="shared" si="3"/>
        <v>0</v>
      </c>
      <c r="AL40" s="64">
        <f t="shared" si="4"/>
        <v>0</v>
      </c>
      <c r="AM40" s="64">
        <f t="shared" si="10"/>
        <v>0</v>
      </c>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c r="JB40" s="90"/>
      <c r="JC40" s="90"/>
      <c r="JD40" s="90"/>
      <c r="JE40" s="90"/>
      <c r="JF40" s="90"/>
      <c r="JG40" s="90"/>
      <c r="JH40" s="90"/>
      <c r="JI40" s="90"/>
      <c r="JJ40" s="90"/>
      <c r="JK40" s="90"/>
      <c r="JL40" s="90"/>
      <c r="JM40" s="90"/>
      <c r="JN40" s="90"/>
      <c r="JO40" s="90"/>
      <c r="JP40" s="90"/>
      <c r="JQ40" s="90"/>
      <c r="JR40" s="90"/>
      <c r="JS40" s="90"/>
      <c r="JT40" s="90"/>
      <c r="JU40" s="90"/>
      <c r="JV40" s="90"/>
      <c r="JW40" s="90"/>
      <c r="JX40" s="90"/>
      <c r="JY40" s="90"/>
      <c r="JZ40" s="90"/>
      <c r="KA40" s="90"/>
      <c r="KB40" s="90"/>
      <c r="KC40" s="90"/>
      <c r="KD40" s="90"/>
      <c r="KE40" s="90"/>
      <c r="KF40" s="90"/>
      <c r="KG40" s="90"/>
      <c r="KH40" s="90"/>
      <c r="KI40" s="90"/>
      <c r="KJ40" s="90"/>
      <c r="KK40" s="90"/>
      <c r="KL40" s="90"/>
      <c r="KM40" s="90"/>
      <c r="KN40" s="90"/>
      <c r="KO40" s="90"/>
      <c r="KP40" s="90"/>
      <c r="KQ40" s="90"/>
      <c r="KR40" s="90"/>
      <c r="KS40" s="90"/>
      <c r="KT40" s="90"/>
      <c r="KU40" s="90"/>
      <c r="KV40" s="90"/>
      <c r="KW40" s="90"/>
      <c r="KX40" s="90"/>
      <c r="KY40" s="90"/>
      <c r="KZ40" s="90"/>
      <c r="LA40" s="90"/>
      <c r="LB40" s="90"/>
      <c r="LC40" s="90"/>
      <c r="LD40" s="90"/>
      <c r="LE40" s="90"/>
      <c r="LF40" s="90"/>
      <c r="LG40" s="90"/>
      <c r="LH40" s="90"/>
      <c r="LI40" s="90"/>
      <c r="LJ40" s="90"/>
      <c r="LK40" s="90"/>
      <c r="LL40" s="90"/>
      <c r="LM40" s="90"/>
      <c r="LN40" s="90"/>
      <c r="LO40" s="90"/>
      <c r="LP40" s="90"/>
      <c r="LQ40" s="90"/>
      <c r="LR40" s="90"/>
      <c r="LS40" s="90"/>
      <c r="LT40" s="90"/>
      <c r="LU40" s="90"/>
      <c r="LV40" s="90"/>
      <c r="LW40" s="90"/>
      <c r="LX40" s="90"/>
      <c r="LY40" s="90"/>
      <c r="LZ40" s="90"/>
      <c r="MA40" s="90"/>
      <c r="MB40" s="90"/>
      <c r="MC40" s="90"/>
      <c r="MD40" s="90"/>
      <c r="ME40" s="90"/>
      <c r="MF40" s="90"/>
      <c r="MG40" s="90"/>
      <c r="MH40" s="90"/>
      <c r="MI40" s="90"/>
      <c r="MJ40" s="90"/>
      <c r="MK40" s="90"/>
      <c r="ML40" s="90"/>
      <c r="MM40" s="90"/>
      <c r="MN40" s="90"/>
      <c r="MO40" s="90"/>
      <c r="MP40" s="90"/>
      <c r="MQ40" s="90"/>
      <c r="MR40" s="90"/>
      <c r="MS40" s="90"/>
      <c r="MT40" s="90"/>
      <c r="MU40" s="90"/>
      <c r="MV40" s="90"/>
      <c r="MW40" s="90"/>
      <c r="MX40" s="90"/>
      <c r="MY40" s="90"/>
      <c r="MZ40" s="90"/>
      <c r="NA40" s="90"/>
      <c r="NB40" s="90"/>
      <c r="NC40" s="90"/>
      <c r="ND40" s="90"/>
      <c r="NE40" s="90"/>
      <c r="NF40" s="90"/>
      <c r="NG40" s="90"/>
      <c r="NH40" s="90"/>
      <c r="NI40" s="90"/>
      <c r="NJ40" s="90"/>
      <c r="NK40" s="90"/>
      <c r="NL40" s="90"/>
      <c r="NM40" s="90"/>
      <c r="NN40" s="90"/>
      <c r="NO40" s="90"/>
      <c r="NP40" s="90"/>
      <c r="NQ40" s="90"/>
      <c r="NR40" s="90"/>
      <c r="NS40" s="90"/>
      <c r="NT40" s="90"/>
      <c r="NU40" s="90"/>
      <c r="NV40" s="90"/>
      <c r="NW40" s="90"/>
      <c r="NX40" s="90"/>
      <c r="NY40" s="90"/>
      <c r="NZ40" s="90"/>
      <c r="OA40" s="90"/>
      <c r="OB40" s="90"/>
      <c r="OC40" s="90"/>
      <c r="OD40" s="90"/>
      <c r="OE40" s="90"/>
      <c r="OF40" s="90"/>
      <c r="OG40" s="90"/>
      <c r="OH40" s="90"/>
      <c r="OI40" s="90"/>
      <c r="OJ40" s="90"/>
      <c r="OK40" s="90"/>
      <c r="OL40" s="90"/>
      <c r="OM40" s="90"/>
      <c r="ON40" s="90"/>
      <c r="OO40" s="90"/>
      <c r="OP40" s="90"/>
      <c r="OQ40" s="90"/>
      <c r="OR40" s="90"/>
      <c r="OS40" s="90"/>
      <c r="OT40" s="90"/>
      <c r="OU40" s="90"/>
      <c r="OV40" s="90"/>
      <c r="OW40" s="90"/>
      <c r="OX40" s="90"/>
      <c r="OY40" s="90"/>
      <c r="OZ40" s="90"/>
      <c r="PA40" s="90"/>
      <c r="PB40" s="90"/>
      <c r="PC40" s="90"/>
      <c r="PD40" s="90"/>
      <c r="PE40" s="90"/>
      <c r="PF40" s="90"/>
      <c r="PG40" s="90"/>
      <c r="PH40" s="90"/>
      <c r="PI40" s="90"/>
      <c r="PJ40" s="90"/>
      <c r="PK40" s="90"/>
      <c r="PL40" s="90"/>
      <c r="PM40" s="90"/>
      <c r="PN40" s="90"/>
      <c r="PO40" s="90"/>
      <c r="PP40" s="90"/>
      <c r="PQ40" s="90"/>
      <c r="PR40" s="90"/>
      <c r="PS40" s="90"/>
      <c r="PT40" s="90"/>
      <c r="PU40" s="90"/>
      <c r="PV40" s="90"/>
      <c r="PW40" s="90"/>
      <c r="PX40" s="90"/>
      <c r="PY40" s="90"/>
      <c r="PZ40" s="90"/>
      <c r="QA40" s="90"/>
      <c r="QB40" s="90"/>
      <c r="QC40" s="90"/>
      <c r="QD40" s="90"/>
      <c r="QE40" s="90"/>
      <c r="QF40" s="90"/>
      <c r="QG40" s="90"/>
      <c r="QH40" s="90"/>
      <c r="QI40" s="90"/>
      <c r="QJ40" s="90"/>
      <c r="QK40" s="90"/>
      <c r="QL40" s="90"/>
      <c r="QM40" s="90"/>
      <c r="QN40" s="90"/>
      <c r="QO40" s="90"/>
      <c r="QP40" s="90"/>
      <c r="QQ40" s="90"/>
      <c r="QR40" s="90"/>
      <c r="QS40" s="90"/>
      <c r="QT40" s="90"/>
      <c r="QU40" s="90"/>
      <c r="QV40" s="90"/>
      <c r="QW40" s="90"/>
      <c r="QX40" s="90"/>
      <c r="QY40" s="90"/>
      <c r="QZ40" s="90"/>
      <c r="RA40" s="90"/>
      <c r="RB40" s="90"/>
      <c r="RC40" s="90"/>
      <c r="RD40" s="90"/>
      <c r="RE40" s="90"/>
      <c r="RF40" s="90"/>
      <c r="RG40" s="90"/>
      <c r="RH40" s="90"/>
      <c r="RI40" s="90"/>
      <c r="RJ40" s="90"/>
      <c r="RK40" s="90"/>
      <c r="RL40" s="90"/>
      <c r="RM40" s="90"/>
      <c r="RN40" s="90"/>
      <c r="RO40" s="90"/>
      <c r="RP40" s="90"/>
      <c r="RQ40" s="90"/>
      <c r="RR40" s="90"/>
      <c r="RS40" s="90"/>
      <c r="RT40" s="90"/>
      <c r="RU40" s="90"/>
      <c r="RV40" s="90"/>
      <c r="RW40" s="90"/>
      <c r="RX40" s="90"/>
      <c r="RY40" s="90"/>
      <c r="RZ40" s="90"/>
      <c r="SA40" s="90"/>
      <c r="SB40" s="90"/>
      <c r="SC40" s="90"/>
      <c r="SD40" s="90"/>
      <c r="SE40" s="90"/>
      <c r="SF40" s="90"/>
      <c r="SG40" s="90"/>
      <c r="SH40" s="90"/>
      <c r="SI40" s="90"/>
      <c r="SJ40" s="90"/>
      <c r="SK40" s="90"/>
      <c r="SL40" s="90"/>
      <c r="SM40" s="90"/>
      <c r="SN40" s="90"/>
      <c r="SO40" s="90"/>
      <c r="SP40" s="90"/>
      <c r="SQ40" s="90"/>
      <c r="SR40" s="90"/>
      <c r="SS40" s="90"/>
      <c r="ST40" s="90"/>
      <c r="SU40" s="90"/>
      <c r="SV40" s="90"/>
      <c r="SW40" s="90"/>
      <c r="SX40" s="90"/>
      <c r="SY40" s="90"/>
      <c r="SZ40" s="90"/>
      <c r="TA40" s="90"/>
      <c r="TB40" s="90"/>
      <c r="TC40" s="90"/>
      <c r="TD40" s="90"/>
      <c r="TE40" s="90"/>
      <c r="TF40" s="90"/>
      <c r="TG40" s="90"/>
      <c r="TH40" s="90"/>
      <c r="TI40" s="90"/>
      <c r="TJ40" s="90"/>
      <c r="TK40" s="90"/>
      <c r="TL40" s="90"/>
      <c r="TM40" s="90"/>
      <c r="TN40" s="90"/>
      <c r="TO40" s="90"/>
      <c r="TP40" s="90"/>
      <c r="TQ40" s="90"/>
      <c r="TR40" s="90"/>
      <c r="TS40" s="90"/>
      <c r="TT40" s="90"/>
      <c r="TU40" s="90"/>
      <c r="TV40" s="90"/>
      <c r="TW40" s="90"/>
      <c r="TX40" s="90"/>
      <c r="TY40" s="90"/>
      <c r="TZ40" s="90"/>
      <c r="UA40" s="90"/>
      <c r="UB40" s="90"/>
      <c r="UC40" s="90"/>
      <c r="UD40" s="90"/>
      <c r="UE40" s="90"/>
      <c r="UF40" s="90"/>
      <c r="UG40" s="90"/>
      <c r="UH40" s="90"/>
      <c r="UI40" s="90"/>
      <c r="UJ40" s="90"/>
      <c r="UK40" s="90"/>
      <c r="UL40" s="90"/>
      <c r="UM40" s="90"/>
      <c r="UN40" s="90"/>
      <c r="UO40" s="90"/>
      <c r="UP40" s="90"/>
      <c r="UQ40" s="90"/>
      <c r="UR40" s="90"/>
      <c r="US40" s="90"/>
      <c r="UT40" s="90"/>
      <c r="UU40" s="90"/>
      <c r="UV40" s="90"/>
      <c r="UW40" s="90"/>
      <c r="UX40" s="90"/>
      <c r="UY40" s="90"/>
      <c r="UZ40" s="90"/>
      <c r="VA40" s="90"/>
      <c r="VB40" s="90"/>
      <c r="VC40" s="90"/>
      <c r="VD40" s="90"/>
      <c r="VE40" s="90"/>
      <c r="VF40" s="90"/>
      <c r="VG40" s="90"/>
      <c r="VH40" s="90"/>
      <c r="VI40" s="90"/>
      <c r="VJ40" s="90"/>
      <c r="VK40" s="90"/>
      <c r="VL40" s="90"/>
      <c r="VM40" s="90"/>
      <c r="VN40" s="90"/>
      <c r="VO40" s="90"/>
      <c r="VP40" s="90"/>
      <c r="VQ40" s="90"/>
      <c r="VR40" s="90"/>
      <c r="VS40" s="90"/>
      <c r="VT40" s="90"/>
      <c r="VU40" s="90"/>
      <c r="VV40" s="90"/>
      <c r="VW40" s="90"/>
      <c r="VX40" s="90"/>
      <c r="VY40" s="90"/>
      <c r="VZ40" s="90"/>
      <c r="WA40" s="90"/>
      <c r="WB40" s="90"/>
      <c r="WC40" s="90"/>
      <c r="WD40" s="90"/>
      <c r="WE40" s="90"/>
      <c r="WF40" s="90"/>
      <c r="WG40" s="90"/>
      <c r="WH40" s="90"/>
      <c r="WI40" s="90"/>
      <c r="WJ40" s="90"/>
      <c r="WK40" s="90"/>
      <c r="WL40" s="90"/>
      <c r="WM40" s="90"/>
      <c r="WN40" s="90"/>
      <c r="WO40" s="90"/>
      <c r="WP40" s="90"/>
      <c r="WQ40" s="90"/>
      <c r="WR40" s="90"/>
      <c r="WS40" s="90"/>
      <c r="WT40" s="90"/>
      <c r="WU40" s="90"/>
      <c r="WV40" s="90"/>
      <c r="WW40" s="90"/>
      <c r="WX40" s="90"/>
      <c r="WY40" s="90"/>
      <c r="WZ40" s="90"/>
      <c r="XA40" s="90"/>
      <c r="XB40" s="90"/>
      <c r="XC40" s="90"/>
    </row>
    <row r="41" spans="1:39" ht="69" customHeight="1">
      <c r="A41" s="20">
        <f>A36+1</f>
        <v>30</v>
      </c>
      <c r="B41" s="123" t="s">
        <v>223</v>
      </c>
      <c r="C41" s="24" t="s">
        <v>127</v>
      </c>
      <c r="D41" s="14" t="s">
        <v>154</v>
      </c>
      <c r="E41" s="105" t="s">
        <v>194</v>
      </c>
      <c r="F41" s="105" t="s">
        <v>196</v>
      </c>
      <c r="G41" s="105" t="s">
        <v>196</v>
      </c>
      <c r="H41" s="105" t="s">
        <v>196</v>
      </c>
      <c r="I41" s="105" t="s">
        <v>196</v>
      </c>
      <c r="J41" s="105" t="s">
        <v>196</v>
      </c>
      <c r="K41" s="105" t="s">
        <v>355</v>
      </c>
      <c r="L41" s="105" t="s">
        <v>196</v>
      </c>
      <c r="M41" s="105" t="s">
        <v>196</v>
      </c>
      <c r="N41" s="105" t="s">
        <v>194</v>
      </c>
      <c r="O41" s="105" t="s">
        <v>194</v>
      </c>
      <c r="P41" s="105" t="s">
        <v>196</v>
      </c>
      <c r="Q41" s="105" t="s">
        <v>196</v>
      </c>
      <c r="R41" s="106" t="s">
        <v>43</v>
      </c>
      <c r="S41" s="105" t="s">
        <v>196</v>
      </c>
      <c r="T41" s="105" t="s">
        <v>196</v>
      </c>
      <c r="U41" s="105" t="s">
        <v>196</v>
      </c>
      <c r="V41" s="105" t="s">
        <v>196</v>
      </c>
      <c r="W41" s="105" t="s">
        <v>194</v>
      </c>
      <c r="X41" s="106" t="s">
        <v>196</v>
      </c>
      <c r="Y41" s="105" t="s">
        <v>196</v>
      </c>
      <c r="Z41" s="105" t="s">
        <v>196</v>
      </c>
      <c r="AA41" s="105" t="s">
        <v>369</v>
      </c>
      <c r="AB41" s="105" t="s">
        <v>194</v>
      </c>
      <c r="AC41" s="105" t="s">
        <v>196</v>
      </c>
      <c r="AD41" s="105" t="s">
        <v>196</v>
      </c>
      <c r="AE41" s="105" t="s">
        <v>196</v>
      </c>
      <c r="AF41" s="105" t="s">
        <v>194</v>
      </c>
      <c r="AG41" s="106" t="s">
        <v>48</v>
      </c>
      <c r="AH41" s="70">
        <f t="shared" si="1"/>
        <v>9</v>
      </c>
      <c r="AI41" s="71">
        <f t="shared" si="5"/>
        <v>0.3103448275862069</v>
      </c>
      <c r="AJ41" s="6">
        <f t="shared" si="2"/>
        <v>20</v>
      </c>
      <c r="AK41" s="6">
        <f t="shared" si="3"/>
        <v>0</v>
      </c>
      <c r="AL41" s="6">
        <f t="shared" si="4"/>
        <v>0</v>
      </c>
      <c r="AM41" s="6">
        <f t="shared" si="10"/>
        <v>20</v>
      </c>
    </row>
    <row r="42" spans="1:39" ht="62" customHeight="1">
      <c r="A42" s="20">
        <f aca="true" t="shared" si="11" ref="A42:A50">A41+1</f>
        <v>31</v>
      </c>
      <c r="B42" s="123"/>
      <c r="C42" s="125" t="s">
        <v>128</v>
      </c>
      <c r="D42" s="14" t="s">
        <v>211</v>
      </c>
      <c r="E42" s="105" t="s">
        <v>196</v>
      </c>
      <c r="F42" s="105" t="s">
        <v>196</v>
      </c>
      <c r="G42" s="105" t="s">
        <v>196</v>
      </c>
      <c r="H42" s="105" t="s">
        <v>196</v>
      </c>
      <c r="I42" s="105" t="s">
        <v>196</v>
      </c>
      <c r="J42" s="105" t="s">
        <v>194</v>
      </c>
      <c r="K42" s="105" t="s">
        <v>194</v>
      </c>
      <c r="L42" s="105" t="s">
        <v>194</v>
      </c>
      <c r="M42" s="105" t="s">
        <v>196</v>
      </c>
      <c r="N42" s="105" t="s">
        <v>196</v>
      </c>
      <c r="O42" s="105" t="s">
        <v>196</v>
      </c>
      <c r="P42" s="105" t="s">
        <v>245</v>
      </c>
      <c r="Q42" s="105" t="s">
        <v>196</v>
      </c>
      <c r="R42" s="106" t="s">
        <v>348</v>
      </c>
      <c r="S42" s="105" t="s">
        <v>194</v>
      </c>
      <c r="T42" s="105" t="s">
        <v>194</v>
      </c>
      <c r="U42" s="105" t="s">
        <v>196</v>
      </c>
      <c r="V42" s="105" t="s">
        <v>196</v>
      </c>
      <c r="W42" s="105" t="s">
        <v>196</v>
      </c>
      <c r="X42" s="106" t="s">
        <v>196</v>
      </c>
      <c r="Y42" s="105" t="s">
        <v>194</v>
      </c>
      <c r="Z42" s="105" t="s">
        <v>196</v>
      </c>
      <c r="AA42" s="105" t="s">
        <v>196</v>
      </c>
      <c r="AB42" s="105" t="s">
        <v>196</v>
      </c>
      <c r="AC42" s="105" t="s">
        <v>196</v>
      </c>
      <c r="AD42" s="105" t="s">
        <v>196</v>
      </c>
      <c r="AE42" s="105" t="s">
        <v>343</v>
      </c>
      <c r="AF42" s="105" t="s">
        <v>196</v>
      </c>
      <c r="AG42" s="106" t="s">
        <v>90</v>
      </c>
      <c r="AH42" s="70">
        <f t="shared" si="1"/>
        <v>8</v>
      </c>
      <c r="AI42" s="71">
        <f t="shared" si="5"/>
        <v>0.27586206896551724</v>
      </c>
      <c r="AJ42" s="6">
        <f t="shared" si="2"/>
        <v>21</v>
      </c>
      <c r="AK42" s="6">
        <f t="shared" si="3"/>
        <v>0</v>
      </c>
      <c r="AL42" s="6">
        <f t="shared" si="4"/>
        <v>0</v>
      </c>
      <c r="AM42" s="6">
        <f t="shared" si="10"/>
        <v>21</v>
      </c>
    </row>
    <row r="43" spans="1:39" ht="30">
      <c r="A43" s="20">
        <f t="shared" si="11"/>
        <v>32</v>
      </c>
      <c r="B43" s="123"/>
      <c r="C43" s="125"/>
      <c r="D43" s="14" t="s">
        <v>210</v>
      </c>
      <c r="E43" s="105" t="s">
        <v>196</v>
      </c>
      <c r="F43" s="105" t="s">
        <v>196</v>
      </c>
      <c r="G43" s="105" t="s">
        <v>196</v>
      </c>
      <c r="H43" s="105" t="s">
        <v>196</v>
      </c>
      <c r="I43" s="105" t="s">
        <v>196</v>
      </c>
      <c r="J43" s="105" t="s">
        <v>196</v>
      </c>
      <c r="K43" s="105" t="s">
        <v>196</v>
      </c>
      <c r="L43" s="105" t="s">
        <v>196</v>
      </c>
      <c r="M43" s="105" t="s">
        <v>196</v>
      </c>
      <c r="N43" s="105" t="s">
        <v>196</v>
      </c>
      <c r="O43" s="105" t="s">
        <v>196</v>
      </c>
      <c r="P43" s="105" t="s">
        <v>196</v>
      </c>
      <c r="Q43" s="105" t="s">
        <v>196</v>
      </c>
      <c r="R43" s="106" t="s">
        <v>348</v>
      </c>
      <c r="S43" s="105" t="s">
        <v>196</v>
      </c>
      <c r="T43" s="105" t="s">
        <v>194</v>
      </c>
      <c r="U43" s="105" t="s">
        <v>196</v>
      </c>
      <c r="V43" s="105" t="s">
        <v>196</v>
      </c>
      <c r="W43" s="105" t="s">
        <v>194</v>
      </c>
      <c r="X43" s="106" t="s">
        <v>196</v>
      </c>
      <c r="Y43" s="105" t="s">
        <v>194</v>
      </c>
      <c r="Z43" s="105" t="s">
        <v>119</v>
      </c>
      <c r="AA43" s="105" t="s">
        <v>196</v>
      </c>
      <c r="AB43" s="105" t="s">
        <v>196</v>
      </c>
      <c r="AC43" s="105" t="s">
        <v>196</v>
      </c>
      <c r="AD43" s="105" t="s">
        <v>196</v>
      </c>
      <c r="AE43" s="105" t="s">
        <v>196</v>
      </c>
      <c r="AF43" s="105" t="s">
        <v>196</v>
      </c>
      <c r="AG43" s="106" t="s">
        <v>90</v>
      </c>
      <c r="AH43" s="70">
        <f t="shared" si="1"/>
        <v>3</v>
      </c>
      <c r="AI43" s="71">
        <f t="shared" si="5"/>
        <v>0.10344827586206896</v>
      </c>
      <c r="AJ43" s="6">
        <f t="shared" si="2"/>
        <v>26</v>
      </c>
      <c r="AK43" s="6">
        <f t="shared" si="3"/>
        <v>0</v>
      </c>
      <c r="AL43" s="6">
        <f t="shared" si="4"/>
        <v>0</v>
      </c>
      <c r="AM43" s="6">
        <f t="shared" si="10"/>
        <v>26</v>
      </c>
    </row>
    <row r="44" spans="1:627" s="7" customFormat="1" ht="46" customHeight="1">
      <c r="A44" s="20">
        <f t="shared" si="11"/>
        <v>33</v>
      </c>
      <c r="B44" s="123"/>
      <c r="C44" s="125"/>
      <c r="D44" s="72" t="s">
        <v>157</v>
      </c>
      <c r="E44" s="105" t="s">
        <v>194</v>
      </c>
      <c r="F44" s="105" t="s">
        <v>196</v>
      </c>
      <c r="G44" s="105" t="s">
        <v>194</v>
      </c>
      <c r="H44" s="105" t="s">
        <v>282</v>
      </c>
      <c r="I44" s="105" t="s">
        <v>25</v>
      </c>
      <c r="J44" s="105" t="s">
        <v>106</v>
      </c>
      <c r="K44" s="105" t="s">
        <v>337</v>
      </c>
      <c r="L44" s="105" t="s">
        <v>248</v>
      </c>
      <c r="M44" s="105" t="s">
        <v>196</v>
      </c>
      <c r="N44" s="105" t="s">
        <v>338</v>
      </c>
      <c r="O44" s="105" t="s">
        <v>194</v>
      </c>
      <c r="P44" s="105" t="s">
        <v>196</v>
      </c>
      <c r="Q44" s="105" t="s">
        <v>194</v>
      </c>
      <c r="R44" s="106" t="s">
        <v>348</v>
      </c>
      <c r="S44" s="105" t="s">
        <v>248</v>
      </c>
      <c r="T44" s="105" t="s">
        <v>295</v>
      </c>
      <c r="U44" s="105" t="s">
        <v>338</v>
      </c>
      <c r="V44" s="105" t="s">
        <v>348</v>
      </c>
      <c r="W44" s="105" t="s">
        <v>336</v>
      </c>
      <c r="X44" s="106" t="s">
        <v>283</v>
      </c>
      <c r="Y44" s="105" t="s">
        <v>245</v>
      </c>
      <c r="Z44" s="105" t="s">
        <v>194</v>
      </c>
      <c r="AA44" s="105" t="s">
        <v>369</v>
      </c>
      <c r="AB44" s="105" t="s">
        <v>194</v>
      </c>
      <c r="AC44" s="105" t="s">
        <v>196</v>
      </c>
      <c r="AD44" s="105" t="s">
        <v>196</v>
      </c>
      <c r="AE44" s="105" t="s">
        <v>276</v>
      </c>
      <c r="AF44" s="105" t="s">
        <v>336</v>
      </c>
      <c r="AG44" s="106" t="s">
        <v>25</v>
      </c>
      <c r="AH44" s="70">
        <f t="shared" si="1"/>
        <v>11</v>
      </c>
      <c r="AI44" s="71">
        <f t="shared" si="5"/>
        <v>0.3793103448275862</v>
      </c>
      <c r="AJ44" s="6">
        <f t="shared" si="2"/>
        <v>18</v>
      </c>
      <c r="AK44" s="6">
        <f t="shared" si="3"/>
        <v>0</v>
      </c>
      <c r="AL44" s="6">
        <f t="shared" si="4"/>
        <v>0</v>
      </c>
      <c r="AM44" s="6">
        <f t="shared" si="10"/>
        <v>18</v>
      </c>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row>
    <row r="45" spans="1:627" s="3" customFormat="1" ht="168" customHeight="1">
      <c r="A45" s="20">
        <f t="shared" si="11"/>
        <v>34</v>
      </c>
      <c r="B45" s="123"/>
      <c r="C45" s="27" t="s">
        <v>179</v>
      </c>
      <c r="D45" s="14" t="s">
        <v>169</v>
      </c>
      <c r="E45" s="105" t="s">
        <v>194</v>
      </c>
      <c r="F45" s="105" t="s">
        <v>196</v>
      </c>
      <c r="G45" s="105" t="s">
        <v>194</v>
      </c>
      <c r="H45" s="105" t="s">
        <v>196</v>
      </c>
      <c r="I45" s="105" t="s">
        <v>194</v>
      </c>
      <c r="J45" s="105" t="s">
        <v>194</v>
      </c>
      <c r="K45" s="105" t="s">
        <v>194</v>
      </c>
      <c r="L45" s="105" t="s">
        <v>196</v>
      </c>
      <c r="M45" s="105" t="s">
        <v>196</v>
      </c>
      <c r="N45" s="105" t="s">
        <v>196</v>
      </c>
      <c r="O45" s="105" t="s">
        <v>194</v>
      </c>
      <c r="P45" s="105" t="s">
        <v>196</v>
      </c>
      <c r="Q45" s="105" t="s">
        <v>194</v>
      </c>
      <c r="R45" s="106" t="s">
        <v>349</v>
      </c>
      <c r="S45" s="105" t="s">
        <v>196</v>
      </c>
      <c r="T45" s="105" t="s">
        <v>194</v>
      </c>
      <c r="U45" s="105" t="s">
        <v>194</v>
      </c>
      <c r="V45" s="105" t="s">
        <v>196</v>
      </c>
      <c r="W45" s="105" t="s">
        <v>196</v>
      </c>
      <c r="X45" s="106" t="s">
        <v>194</v>
      </c>
      <c r="Y45" s="105" t="s">
        <v>196</v>
      </c>
      <c r="Z45" s="105" t="s">
        <v>194</v>
      </c>
      <c r="AA45" s="105" t="s">
        <v>369</v>
      </c>
      <c r="AB45" s="105" t="s">
        <v>196</v>
      </c>
      <c r="AC45" s="105" t="s">
        <v>196</v>
      </c>
      <c r="AD45" s="105" t="s">
        <v>196</v>
      </c>
      <c r="AE45" s="105" t="s">
        <v>194</v>
      </c>
      <c r="AF45" s="105" t="s">
        <v>196</v>
      </c>
      <c r="AG45" s="106" t="s">
        <v>90</v>
      </c>
      <c r="AH45" s="70">
        <f t="shared" si="1"/>
        <v>14</v>
      </c>
      <c r="AI45" s="71">
        <f t="shared" si="5"/>
        <v>0.4827586206896552</v>
      </c>
      <c r="AJ45" s="6">
        <f t="shared" si="2"/>
        <v>15</v>
      </c>
      <c r="AK45" s="6">
        <f t="shared" si="3"/>
        <v>0</v>
      </c>
      <c r="AL45" s="6">
        <f t="shared" si="4"/>
        <v>0</v>
      </c>
      <c r="AM45" s="6">
        <f t="shared" si="10"/>
        <v>15</v>
      </c>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row>
    <row r="46" spans="1:39" ht="45">
      <c r="A46" s="20">
        <f t="shared" si="11"/>
        <v>35</v>
      </c>
      <c r="B46" s="26"/>
      <c r="C46" s="128" t="s">
        <v>144</v>
      </c>
      <c r="D46" s="72" t="s">
        <v>165</v>
      </c>
      <c r="E46" s="105" t="s">
        <v>194</v>
      </c>
      <c r="F46" s="105" t="s">
        <v>196</v>
      </c>
      <c r="G46" s="105" t="s">
        <v>194</v>
      </c>
      <c r="H46" s="105" t="s">
        <v>196</v>
      </c>
      <c r="I46" s="105" t="s">
        <v>194</v>
      </c>
      <c r="J46" s="105" t="s">
        <v>194</v>
      </c>
      <c r="K46" s="105" t="s">
        <v>355</v>
      </c>
      <c r="L46" s="105" t="s">
        <v>194</v>
      </c>
      <c r="M46" s="105" t="s">
        <v>196</v>
      </c>
      <c r="N46" s="105" t="s">
        <v>194</v>
      </c>
      <c r="O46" s="105" t="s">
        <v>194</v>
      </c>
      <c r="P46" s="105" t="s">
        <v>194</v>
      </c>
      <c r="Q46" s="105" t="s">
        <v>194</v>
      </c>
      <c r="R46" s="106" t="s">
        <v>43</v>
      </c>
      <c r="S46" s="105" t="s">
        <v>196</v>
      </c>
      <c r="T46" s="105" t="s">
        <v>176</v>
      </c>
      <c r="U46" s="105" t="s">
        <v>194</v>
      </c>
      <c r="V46" s="105" t="s">
        <v>196</v>
      </c>
      <c r="W46" s="105" t="s">
        <v>196</v>
      </c>
      <c r="X46" s="106" t="s">
        <v>194</v>
      </c>
      <c r="Y46" s="105" t="s">
        <v>196</v>
      </c>
      <c r="Z46" s="105" t="s">
        <v>194</v>
      </c>
      <c r="AA46" s="105" t="s">
        <v>354</v>
      </c>
      <c r="AB46" s="105" t="s">
        <v>194</v>
      </c>
      <c r="AC46" s="105" t="s">
        <v>194</v>
      </c>
      <c r="AD46" s="105" t="s">
        <v>196</v>
      </c>
      <c r="AE46" s="105" t="s">
        <v>194</v>
      </c>
      <c r="AF46" s="105" t="s">
        <v>332</v>
      </c>
      <c r="AG46" s="106" t="s">
        <v>48</v>
      </c>
      <c r="AH46" s="70">
        <f t="shared" si="1"/>
        <v>18</v>
      </c>
      <c r="AI46" s="71">
        <f t="shared" si="5"/>
        <v>0.6206896551724138</v>
      </c>
      <c r="AJ46" s="6">
        <f t="shared" si="2"/>
        <v>11</v>
      </c>
      <c r="AK46" s="6">
        <f t="shared" si="3"/>
        <v>0</v>
      </c>
      <c r="AL46" s="6">
        <f t="shared" si="4"/>
        <v>0</v>
      </c>
      <c r="AM46" s="6">
        <f t="shared" si="10"/>
        <v>11</v>
      </c>
    </row>
    <row r="47" spans="1:627" s="7" customFormat="1" ht="30">
      <c r="A47" s="20">
        <f t="shared" si="11"/>
        <v>36</v>
      </c>
      <c r="B47" s="26"/>
      <c r="C47" s="128"/>
      <c r="D47" s="72" t="s">
        <v>201</v>
      </c>
      <c r="E47" s="105" t="s">
        <v>321</v>
      </c>
      <c r="F47" s="105" t="s">
        <v>194</v>
      </c>
      <c r="G47" s="105" t="s">
        <v>196</v>
      </c>
      <c r="H47" s="105" t="s">
        <v>194</v>
      </c>
      <c r="I47" s="105" t="s">
        <v>194</v>
      </c>
      <c r="J47" s="105" t="s">
        <v>194</v>
      </c>
      <c r="K47" s="105" t="s">
        <v>358</v>
      </c>
      <c r="L47" s="105" t="s">
        <v>219</v>
      </c>
      <c r="M47" s="105" t="s">
        <v>321</v>
      </c>
      <c r="N47" s="105" t="s">
        <v>194</v>
      </c>
      <c r="O47" s="105" t="s">
        <v>196</v>
      </c>
      <c r="P47" s="106" t="s">
        <v>194</v>
      </c>
      <c r="Q47" s="105" t="s">
        <v>245</v>
      </c>
      <c r="R47" s="106" t="s">
        <v>348</v>
      </c>
      <c r="S47" s="105" t="s">
        <v>196</v>
      </c>
      <c r="T47" s="105" t="s">
        <v>194</v>
      </c>
      <c r="U47" s="105" t="s">
        <v>196</v>
      </c>
      <c r="V47" s="105" t="s">
        <v>196</v>
      </c>
      <c r="W47" s="105" t="s">
        <v>196</v>
      </c>
      <c r="X47" s="106" t="s">
        <v>196</v>
      </c>
      <c r="Y47" s="105" t="s">
        <v>196</v>
      </c>
      <c r="Z47" s="105" t="s">
        <v>196</v>
      </c>
      <c r="AA47" s="105" t="s">
        <v>114</v>
      </c>
      <c r="AB47" s="105" t="s">
        <v>196</v>
      </c>
      <c r="AC47" s="105" t="s">
        <v>196</v>
      </c>
      <c r="AD47" s="105" t="s">
        <v>194</v>
      </c>
      <c r="AE47" s="105" t="s">
        <v>194</v>
      </c>
      <c r="AF47" s="105" t="s">
        <v>332</v>
      </c>
      <c r="AG47" s="106" t="s">
        <v>48</v>
      </c>
      <c r="AH47" s="70">
        <f t="shared" si="1"/>
        <v>15</v>
      </c>
      <c r="AI47" s="71">
        <f t="shared" si="5"/>
        <v>0.5172413793103449</v>
      </c>
      <c r="AJ47" s="6">
        <f t="shared" si="2"/>
        <v>14</v>
      </c>
      <c r="AK47" s="6">
        <f t="shared" si="3"/>
        <v>0</v>
      </c>
      <c r="AL47" s="6">
        <f t="shared" si="4"/>
        <v>0</v>
      </c>
      <c r="AM47" s="6">
        <f t="shared" si="10"/>
        <v>14</v>
      </c>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row>
    <row r="48" spans="1:627" s="7" customFormat="1" ht="45">
      <c r="A48" s="20">
        <f t="shared" si="11"/>
        <v>37</v>
      </c>
      <c r="B48" s="26"/>
      <c r="C48" s="128"/>
      <c r="D48" s="72" t="s">
        <v>311</v>
      </c>
      <c r="E48" s="105" t="s">
        <v>196</v>
      </c>
      <c r="F48" s="105" t="s">
        <v>196</v>
      </c>
      <c r="G48" s="105" t="s">
        <v>28</v>
      </c>
      <c r="H48" s="105" t="s">
        <v>196</v>
      </c>
      <c r="I48" s="105" t="s">
        <v>196</v>
      </c>
      <c r="J48" s="105" t="s">
        <v>196</v>
      </c>
      <c r="K48" s="105" t="s">
        <v>196</v>
      </c>
      <c r="L48" s="105" t="s">
        <v>196</v>
      </c>
      <c r="M48" s="105" t="s">
        <v>196</v>
      </c>
      <c r="N48" s="105" t="s">
        <v>196</v>
      </c>
      <c r="O48" s="105" t="s">
        <v>28</v>
      </c>
      <c r="P48" s="105" t="s">
        <v>194</v>
      </c>
      <c r="Q48" s="105" t="s">
        <v>245</v>
      </c>
      <c r="R48" s="106" t="s">
        <v>348</v>
      </c>
      <c r="S48" s="105" t="s">
        <v>196</v>
      </c>
      <c r="T48" s="105" t="s">
        <v>194</v>
      </c>
      <c r="U48" s="105" t="s">
        <v>196</v>
      </c>
      <c r="V48" s="105" t="s">
        <v>196</v>
      </c>
      <c r="W48" s="105" t="s">
        <v>196</v>
      </c>
      <c r="X48" s="106" t="s">
        <v>196</v>
      </c>
      <c r="Y48" s="105" t="s">
        <v>196</v>
      </c>
      <c r="Z48" s="105" t="s">
        <v>196</v>
      </c>
      <c r="AA48" s="105" t="s">
        <v>113</v>
      </c>
      <c r="AB48" s="105" t="s">
        <v>196</v>
      </c>
      <c r="AC48" s="105" t="s">
        <v>142</v>
      </c>
      <c r="AD48" s="105" t="s">
        <v>196</v>
      </c>
      <c r="AE48" s="105" t="s">
        <v>196</v>
      </c>
      <c r="AF48" s="105" t="s">
        <v>332</v>
      </c>
      <c r="AG48" s="106" t="s">
        <v>48</v>
      </c>
      <c r="AH48" s="70">
        <f t="shared" si="1"/>
        <v>5</v>
      </c>
      <c r="AI48" s="71">
        <f>AH48/$AG$5</f>
        <v>0.1724137931034483</v>
      </c>
      <c r="AJ48" s="6">
        <f t="shared" si="2"/>
        <v>24</v>
      </c>
      <c r="AK48" s="6">
        <f t="shared" si="3"/>
        <v>0</v>
      </c>
      <c r="AL48" s="6">
        <f t="shared" si="4"/>
        <v>0</v>
      </c>
      <c r="AM48" s="6">
        <f t="shared" si="10"/>
        <v>24</v>
      </c>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row>
    <row r="49" spans="1:627" s="7" customFormat="1" ht="15.75">
      <c r="A49" s="20">
        <f t="shared" si="11"/>
        <v>38</v>
      </c>
      <c r="B49" s="26"/>
      <c r="C49" s="128"/>
      <c r="D49" s="72" t="s">
        <v>140</v>
      </c>
      <c r="E49" s="105" t="s">
        <v>194</v>
      </c>
      <c r="F49" s="105" t="s">
        <v>194</v>
      </c>
      <c r="G49" s="105" t="s">
        <v>194</v>
      </c>
      <c r="H49" s="105" t="s">
        <v>194</v>
      </c>
      <c r="I49" s="105" t="s">
        <v>196</v>
      </c>
      <c r="J49" s="105" t="s">
        <v>194</v>
      </c>
      <c r="K49" s="105" t="s">
        <v>355</v>
      </c>
      <c r="L49" s="105" t="s">
        <v>194</v>
      </c>
      <c r="M49" s="105" t="s">
        <v>194</v>
      </c>
      <c r="N49" s="105" t="s">
        <v>186</v>
      </c>
      <c r="O49" s="105" t="s">
        <v>194</v>
      </c>
      <c r="P49" s="105" t="s">
        <v>194</v>
      </c>
      <c r="Q49" s="105" t="s">
        <v>194</v>
      </c>
      <c r="R49" s="106" t="s">
        <v>44</v>
      </c>
      <c r="S49" s="105" t="s">
        <v>196</v>
      </c>
      <c r="T49" s="105" t="s">
        <v>194</v>
      </c>
      <c r="U49" s="105" t="s">
        <v>194</v>
      </c>
      <c r="V49" s="105" t="s">
        <v>196</v>
      </c>
      <c r="W49" s="105" t="s">
        <v>194</v>
      </c>
      <c r="X49" s="106" t="s">
        <v>196</v>
      </c>
      <c r="Y49" s="105" t="s">
        <v>196</v>
      </c>
      <c r="Z49" s="105" t="s">
        <v>194</v>
      </c>
      <c r="AA49" s="105" t="s">
        <v>371</v>
      </c>
      <c r="AB49" s="105" t="s">
        <v>194</v>
      </c>
      <c r="AC49" s="105" t="s">
        <v>194</v>
      </c>
      <c r="AD49" s="105" t="s">
        <v>194</v>
      </c>
      <c r="AE49" s="105" t="s">
        <v>194</v>
      </c>
      <c r="AF49" s="105" t="s">
        <v>194</v>
      </c>
      <c r="AG49" s="106" t="s">
        <v>48</v>
      </c>
      <c r="AH49" s="70">
        <f t="shared" si="1"/>
        <v>22</v>
      </c>
      <c r="AI49" s="71">
        <f t="shared" si="5"/>
        <v>0.7586206896551724</v>
      </c>
      <c r="AJ49" s="6">
        <f t="shared" si="2"/>
        <v>7</v>
      </c>
      <c r="AK49" s="6">
        <f t="shared" si="3"/>
        <v>0</v>
      </c>
      <c r="AL49" s="6">
        <f t="shared" si="4"/>
        <v>0</v>
      </c>
      <c r="AM49" s="6">
        <f t="shared" si="10"/>
        <v>7</v>
      </c>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row>
    <row r="50" spans="1:39" ht="35" customHeight="1">
      <c r="A50" s="20">
        <f t="shared" si="11"/>
        <v>39</v>
      </c>
      <c r="B50" s="123" t="s">
        <v>223</v>
      </c>
      <c r="C50" s="127" t="s">
        <v>143</v>
      </c>
      <c r="D50" s="72" t="s">
        <v>67</v>
      </c>
      <c r="E50" s="105" t="s">
        <v>196</v>
      </c>
      <c r="F50" s="105" t="s">
        <v>196</v>
      </c>
      <c r="G50" s="105" t="s">
        <v>196</v>
      </c>
      <c r="H50" s="105" t="s">
        <v>196</v>
      </c>
      <c r="I50" s="105" t="s">
        <v>196</v>
      </c>
      <c r="J50" s="105" t="s">
        <v>196</v>
      </c>
      <c r="K50" s="105" t="s">
        <v>196</v>
      </c>
      <c r="L50" s="105" t="s">
        <v>196</v>
      </c>
      <c r="M50" s="105" t="s">
        <v>196</v>
      </c>
      <c r="N50" s="105" t="s">
        <v>196</v>
      </c>
      <c r="O50" s="105" t="s">
        <v>321</v>
      </c>
      <c r="P50" s="105" t="s">
        <v>196</v>
      </c>
      <c r="Q50" s="105" t="s">
        <v>196</v>
      </c>
      <c r="R50" s="106" t="s">
        <v>348</v>
      </c>
      <c r="S50" s="105" t="s">
        <v>196</v>
      </c>
      <c r="T50" s="105" t="s">
        <v>196</v>
      </c>
      <c r="U50" s="105" t="s">
        <v>196</v>
      </c>
      <c r="V50" s="105" t="s">
        <v>196</v>
      </c>
      <c r="W50" s="105" t="s">
        <v>194</v>
      </c>
      <c r="X50" s="106" t="s">
        <v>196</v>
      </c>
      <c r="Y50" s="105" t="s">
        <v>196</v>
      </c>
      <c r="Z50" s="105" t="s">
        <v>196</v>
      </c>
      <c r="AA50" s="105" t="s">
        <v>196</v>
      </c>
      <c r="AB50" s="105" t="s">
        <v>196</v>
      </c>
      <c r="AC50" s="105" t="s">
        <v>196</v>
      </c>
      <c r="AD50" s="105" t="s">
        <v>196</v>
      </c>
      <c r="AE50" s="105" t="s">
        <v>196</v>
      </c>
      <c r="AF50" s="105" t="s">
        <v>196</v>
      </c>
      <c r="AG50" s="106" t="s">
        <v>196</v>
      </c>
      <c r="AH50" s="70">
        <f t="shared" si="1"/>
        <v>2</v>
      </c>
      <c r="AI50" s="71">
        <f t="shared" si="5"/>
        <v>0.06896551724137931</v>
      </c>
      <c r="AJ50" s="6">
        <f t="shared" si="2"/>
        <v>27</v>
      </c>
      <c r="AK50" s="6">
        <f t="shared" si="3"/>
        <v>0</v>
      </c>
      <c r="AL50" s="6">
        <f t="shared" si="4"/>
        <v>0</v>
      </c>
      <c r="AM50" s="6">
        <f t="shared" si="10"/>
        <v>27</v>
      </c>
    </row>
    <row r="51" spans="1:39" ht="60">
      <c r="A51" s="20">
        <f t="shared" si="7"/>
        <v>40</v>
      </c>
      <c r="B51" s="123"/>
      <c r="C51" s="127"/>
      <c r="D51" s="72" t="s">
        <v>312</v>
      </c>
      <c r="E51" s="105" t="s">
        <v>196</v>
      </c>
      <c r="F51" s="105" t="s">
        <v>163</v>
      </c>
      <c r="G51" s="105" t="s">
        <v>196</v>
      </c>
      <c r="H51" s="105" t="s">
        <v>196</v>
      </c>
      <c r="I51" s="105" t="s">
        <v>196</v>
      </c>
      <c r="J51" s="105" t="s">
        <v>196</v>
      </c>
      <c r="K51" s="105" t="s">
        <v>196</v>
      </c>
      <c r="L51" s="105" t="s">
        <v>196</v>
      </c>
      <c r="M51" s="105" t="s">
        <v>196</v>
      </c>
      <c r="N51" s="105" t="s">
        <v>196</v>
      </c>
      <c r="O51" s="105" t="s">
        <v>194</v>
      </c>
      <c r="P51" s="105" t="s">
        <v>196</v>
      </c>
      <c r="Q51" s="105" t="s">
        <v>194</v>
      </c>
      <c r="R51" s="106" t="s">
        <v>348</v>
      </c>
      <c r="S51" s="105" t="s">
        <v>196</v>
      </c>
      <c r="T51" s="105" t="s">
        <v>196</v>
      </c>
      <c r="U51" s="105" t="s">
        <v>196</v>
      </c>
      <c r="V51" s="105" t="s">
        <v>196</v>
      </c>
      <c r="W51" s="105" t="s">
        <v>194</v>
      </c>
      <c r="X51" s="106" t="s">
        <v>196</v>
      </c>
      <c r="Y51" s="105" t="s">
        <v>196</v>
      </c>
      <c r="Z51" s="105" t="s">
        <v>197</v>
      </c>
      <c r="AA51" s="105" t="s">
        <v>196</v>
      </c>
      <c r="AB51" s="105" t="s">
        <v>196</v>
      </c>
      <c r="AC51" s="105" t="s">
        <v>196</v>
      </c>
      <c r="AD51" s="105" t="s">
        <v>196</v>
      </c>
      <c r="AE51" s="105" t="s">
        <v>196</v>
      </c>
      <c r="AF51" s="105" t="s">
        <v>196</v>
      </c>
      <c r="AG51" s="106" t="s">
        <v>196</v>
      </c>
      <c r="AH51" s="70">
        <f t="shared" si="1"/>
        <v>4</v>
      </c>
      <c r="AI51" s="71">
        <f t="shared" si="5"/>
        <v>0.13793103448275862</v>
      </c>
      <c r="AJ51" s="6">
        <f t="shared" si="2"/>
        <v>25</v>
      </c>
      <c r="AK51" s="6">
        <f t="shared" si="3"/>
        <v>0</v>
      </c>
      <c r="AL51" s="6">
        <f t="shared" si="4"/>
        <v>0</v>
      </c>
      <c r="AM51" s="6">
        <f t="shared" si="10"/>
        <v>25</v>
      </c>
    </row>
    <row r="52" spans="1:39" ht="30">
      <c r="A52" s="20">
        <f t="shared" si="7"/>
        <v>41</v>
      </c>
      <c r="B52" s="123"/>
      <c r="C52" s="127"/>
      <c r="D52" s="72" t="s">
        <v>187</v>
      </c>
      <c r="E52" s="105" t="s">
        <v>196</v>
      </c>
      <c r="F52" s="105" t="s">
        <v>196</v>
      </c>
      <c r="G52" s="105" t="s">
        <v>194</v>
      </c>
      <c r="H52" s="105" t="s">
        <v>196</v>
      </c>
      <c r="I52" s="105" t="s">
        <v>196</v>
      </c>
      <c r="J52" s="105" t="s">
        <v>196</v>
      </c>
      <c r="K52" s="105" t="s">
        <v>196</v>
      </c>
      <c r="L52" s="105" t="s">
        <v>196</v>
      </c>
      <c r="M52" s="105" t="s">
        <v>196</v>
      </c>
      <c r="N52" s="105" t="s">
        <v>196</v>
      </c>
      <c r="O52" s="105" t="s">
        <v>194</v>
      </c>
      <c r="P52" s="105" t="s">
        <v>196</v>
      </c>
      <c r="Q52" s="105" t="s">
        <v>194</v>
      </c>
      <c r="R52" s="106" t="s">
        <v>348</v>
      </c>
      <c r="S52" s="105" t="s">
        <v>196</v>
      </c>
      <c r="T52" s="105" t="s">
        <v>196</v>
      </c>
      <c r="U52" s="105" t="s">
        <v>196</v>
      </c>
      <c r="V52" s="105" t="s">
        <v>196</v>
      </c>
      <c r="W52" s="105" t="s">
        <v>194</v>
      </c>
      <c r="X52" s="106" t="s">
        <v>196</v>
      </c>
      <c r="Y52" s="105" t="s">
        <v>196</v>
      </c>
      <c r="Z52" s="105" t="s">
        <v>117</v>
      </c>
      <c r="AA52" s="105" t="s">
        <v>196</v>
      </c>
      <c r="AB52" s="105" t="s">
        <v>196</v>
      </c>
      <c r="AC52" s="105" t="s">
        <v>196</v>
      </c>
      <c r="AD52" s="105" t="s">
        <v>196</v>
      </c>
      <c r="AE52" s="105" t="s">
        <v>196</v>
      </c>
      <c r="AF52" s="105" t="s">
        <v>195</v>
      </c>
      <c r="AG52" s="106" t="s">
        <v>196</v>
      </c>
      <c r="AH52" s="70">
        <f t="shared" si="1"/>
        <v>6</v>
      </c>
      <c r="AI52" s="71">
        <f t="shared" si="5"/>
        <v>0.20689655172413793</v>
      </c>
      <c r="AJ52" s="6">
        <f t="shared" si="2"/>
        <v>23</v>
      </c>
      <c r="AK52" s="6">
        <f t="shared" si="3"/>
        <v>0</v>
      </c>
      <c r="AL52" s="6">
        <f t="shared" si="4"/>
        <v>0</v>
      </c>
      <c r="AM52" s="6">
        <f t="shared" si="10"/>
        <v>23</v>
      </c>
    </row>
    <row r="53" spans="1:39" ht="78" customHeight="1">
      <c r="A53" s="20">
        <f t="shared" si="7"/>
        <v>42</v>
      </c>
      <c r="B53" s="123"/>
      <c r="C53" s="24" t="s">
        <v>184</v>
      </c>
      <c r="D53" s="72" t="s">
        <v>301</v>
      </c>
      <c r="E53" s="105" t="s">
        <v>194</v>
      </c>
      <c r="F53" s="105" t="s">
        <v>194</v>
      </c>
      <c r="G53" s="105" t="s">
        <v>196</v>
      </c>
      <c r="H53" s="105" t="s">
        <v>342</v>
      </c>
      <c r="I53" s="105" t="s">
        <v>194</v>
      </c>
      <c r="J53" s="105" t="s">
        <v>134</v>
      </c>
      <c r="K53" s="105" t="s">
        <v>356</v>
      </c>
      <c r="L53" s="105" t="s">
        <v>249</v>
      </c>
      <c r="M53" s="105" t="s">
        <v>321</v>
      </c>
      <c r="N53" s="105" t="s">
        <v>337</v>
      </c>
      <c r="O53" s="105" t="s">
        <v>321</v>
      </c>
      <c r="P53" s="105" t="s">
        <v>196</v>
      </c>
      <c r="Q53" s="109" t="s">
        <v>194</v>
      </c>
      <c r="R53" s="106" t="s">
        <v>348</v>
      </c>
      <c r="S53" s="105" t="s">
        <v>250</v>
      </c>
      <c r="T53" s="105" t="s">
        <v>296</v>
      </c>
      <c r="U53" s="105" t="s">
        <v>196</v>
      </c>
      <c r="V53" s="105" t="s">
        <v>78</v>
      </c>
      <c r="W53" s="105" t="s">
        <v>336</v>
      </c>
      <c r="X53" s="106" t="s">
        <v>345</v>
      </c>
      <c r="Y53" s="105" t="s">
        <v>194</v>
      </c>
      <c r="Z53" s="105" t="s">
        <v>118</v>
      </c>
      <c r="AA53" s="105" t="s">
        <v>369</v>
      </c>
      <c r="AB53" s="105" t="s">
        <v>196</v>
      </c>
      <c r="AC53" s="105" t="s">
        <v>196</v>
      </c>
      <c r="AD53" s="105" t="s">
        <v>196</v>
      </c>
      <c r="AE53" s="105" t="s">
        <v>194</v>
      </c>
      <c r="AF53" s="105" t="s">
        <v>337</v>
      </c>
      <c r="AG53" s="106" t="s">
        <v>48</v>
      </c>
      <c r="AH53" s="70">
        <f t="shared" si="1"/>
        <v>17</v>
      </c>
      <c r="AI53" s="71">
        <f t="shared" si="5"/>
        <v>0.5862068965517241</v>
      </c>
      <c r="AJ53" s="6">
        <f t="shared" si="2"/>
        <v>12</v>
      </c>
      <c r="AK53" s="6">
        <f t="shared" si="3"/>
        <v>0</v>
      </c>
      <c r="AL53" s="6">
        <f t="shared" si="4"/>
        <v>0</v>
      </c>
      <c r="AM53" s="6">
        <f t="shared" si="10"/>
        <v>12</v>
      </c>
    </row>
    <row r="54" spans="1:627" s="7" customFormat="1" ht="71" customHeight="1">
      <c r="A54" s="20">
        <f t="shared" si="7"/>
        <v>43</v>
      </c>
      <c r="B54" s="123"/>
      <c r="C54" s="23" t="s">
        <v>145</v>
      </c>
      <c r="D54" s="72" t="s">
        <v>190</v>
      </c>
      <c r="E54" s="105" t="s">
        <v>194</v>
      </c>
      <c r="F54" s="105" t="s">
        <v>194</v>
      </c>
      <c r="G54" s="105" t="s">
        <v>194</v>
      </c>
      <c r="H54" s="105" t="s">
        <v>279</v>
      </c>
      <c r="I54" s="105" t="s">
        <v>99</v>
      </c>
      <c r="J54" s="105" t="s">
        <v>104</v>
      </c>
      <c r="K54" s="105" t="s">
        <v>355</v>
      </c>
      <c r="L54" s="105" t="s">
        <v>248</v>
      </c>
      <c r="M54" s="105" t="s">
        <v>194</v>
      </c>
      <c r="N54" s="105" t="s">
        <v>338</v>
      </c>
      <c r="O54" s="105" t="s">
        <v>194</v>
      </c>
      <c r="P54" s="105" t="s">
        <v>197</v>
      </c>
      <c r="Q54" s="109" t="s">
        <v>194</v>
      </c>
      <c r="R54" s="106" t="s">
        <v>348</v>
      </c>
      <c r="S54" s="105" t="s">
        <v>248</v>
      </c>
      <c r="T54" s="105" t="s">
        <v>293</v>
      </c>
      <c r="U54" s="105" t="s">
        <v>281</v>
      </c>
      <c r="V54" s="105" t="s">
        <v>194</v>
      </c>
      <c r="W54" s="105" t="s">
        <v>281</v>
      </c>
      <c r="X54" s="106" t="s">
        <v>279</v>
      </c>
      <c r="Y54" s="105" t="s">
        <v>196</v>
      </c>
      <c r="Z54" s="105" t="s">
        <v>194</v>
      </c>
      <c r="AA54" s="105" t="s">
        <v>194</v>
      </c>
      <c r="AB54" s="105" t="s">
        <v>196</v>
      </c>
      <c r="AC54" s="105" t="s">
        <v>196</v>
      </c>
      <c r="AD54" s="105" t="s">
        <v>196</v>
      </c>
      <c r="AE54" s="105" t="s">
        <v>77</v>
      </c>
      <c r="AF54" s="105" t="s">
        <v>338</v>
      </c>
      <c r="AG54" s="106" t="s">
        <v>48</v>
      </c>
      <c r="AH54" s="70">
        <f t="shared" si="1"/>
        <v>19</v>
      </c>
      <c r="AI54" s="71">
        <f t="shared" si="5"/>
        <v>0.6551724137931034</v>
      </c>
      <c r="AJ54" s="6">
        <f t="shared" si="2"/>
        <v>10</v>
      </c>
      <c r="AK54" s="6">
        <f t="shared" si="3"/>
        <v>0</v>
      </c>
      <c r="AL54" s="6">
        <f t="shared" si="4"/>
        <v>0</v>
      </c>
      <c r="AM54" s="6">
        <f t="shared" si="10"/>
        <v>10</v>
      </c>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row>
    <row r="55" spans="1:39" ht="30">
      <c r="A55" s="20">
        <f t="shared" si="7"/>
        <v>44</v>
      </c>
      <c r="B55" s="26"/>
      <c r="C55" s="128" t="s">
        <v>177</v>
      </c>
      <c r="D55" s="72" t="s">
        <v>216</v>
      </c>
      <c r="E55" s="105" t="s">
        <v>194</v>
      </c>
      <c r="F55" s="105" t="s">
        <v>196</v>
      </c>
      <c r="G55" s="105" t="s">
        <v>194</v>
      </c>
      <c r="H55" s="105" t="s">
        <v>196</v>
      </c>
      <c r="I55" s="105" t="s">
        <v>196</v>
      </c>
      <c r="J55" s="105" t="s">
        <v>194</v>
      </c>
      <c r="K55" s="105" t="s">
        <v>359</v>
      </c>
      <c r="L55" s="105" t="s">
        <v>196</v>
      </c>
      <c r="M55" s="105" t="s">
        <v>194</v>
      </c>
      <c r="N55" s="105" t="s">
        <v>194</v>
      </c>
      <c r="O55" s="105" t="s">
        <v>194</v>
      </c>
      <c r="P55" s="105" t="s">
        <v>245</v>
      </c>
      <c r="Q55" s="109" t="s">
        <v>194</v>
      </c>
      <c r="R55" s="106" t="s">
        <v>348</v>
      </c>
      <c r="S55" s="105" t="s">
        <v>196</v>
      </c>
      <c r="T55" s="105" t="s">
        <v>196</v>
      </c>
      <c r="U55" s="105" t="s">
        <v>337</v>
      </c>
      <c r="V55" s="105" t="s">
        <v>196</v>
      </c>
      <c r="W55" s="105" t="s">
        <v>196</v>
      </c>
      <c r="X55" s="106" t="s">
        <v>194</v>
      </c>
      <c r="Y55" s="105" t="s">
        <v>196</v>
      </c>
      <c r="Z55" s="105" t="s">
        <v>118</v>
      </c>
      <c r="AA55" s="105" t="s">
        <v>196</v>
      </c>
      <c r="AB55" s="105" t="s">
        <v>196</v>
      </c>
      <c r="AC55" s="105" t="s">
        <v>196</v>
      </c>
      <c r="AD55" s="105" t="s">
        <v>194</v>
      </c>
      <c r="AE55" s="105" t="s">
        <v>196</v>
      </c>
      <c r="AF55" s="105" t="s">
        <v>196</v>
      </c>
      <c r="AG55" s="106" t="s">
        <v>194</v>
      </c>
      <c r="AH55" s="70">
        <f t="shared" si="1"/>
        <v>12</v>
      </c>
      <c r="AI55" s="71">
        <f t="shared" si="5"/>
        <v>0.41379310344827586</v>
      </c>
      <c r="AJ55" s="6">
        <f t="shared" si="2"/>
        <v>17</v>
      </c>
      <c r="AK55" s="6">
        <f t="shared" si="3"/>
        <v>0</v>
      </c>
      <c r="AL55" s="6">
        <f t="shared" si="4"/>
        <v>0</v>
      </c>
      <c r="AM55" s="6">
        <f t="shared" si="10"/>
        <v>17</v>
      </c>
    </row>
    <row r="56" spans="1:39" ht="36" customHeight="1">
      <c r="A56" s="20">
        <f t="shared" si="7"/>
        <v>45</v>
      </c>
      <c r="B56" s="26"/>
      <c r="C56" s="128"/>
      <c r="D56" s="72" t="s">
        <v>188</v>
      </c>
      <c r="E56" s="105" t="s">
        <v>197</v>
      </c>
      <c r="F56" s="105" t="s">
        <v>194</v>
      </c>
      <c r="G56" s="105" t="s">
        <v>196</v>
      </c>
      <c r="H56" s="105" t="s">
        <v>280</v>
      </c>
      <c r="I56" s="105" t="s">
        <v>25</v>
      </c>
      <c r="J56" s="105" t="s">
        <v>101</v>
      </c>
      <c r="K56" s="105" t="s">
        <v>359</v>
      </c>
      <c r="L56" s="105" t="s">
        <v>196</v>
      </c>
      <c r="M56" s="105" t="s">
        <v>194</v>
      </c>
      <c r="N56" s="105" t="s">
        <v>281</v>
      </c>
      <c r="O56" s="105" t="s">
        <v>194</v>
      </c>
      <c r="P56" s="105" t="s">
        <v>196</v>
      </c>
      <c r="Q56" s="109" t="s">
        <v>194</v>
      </c>
      <c r="R56" s="106" t="s">
        <v>348</v>
      </c>
      <c r="S56" s="105" t="s">
        <v>253</v>
      </c>
      <c r="T56" s="105" t="s">
        <v>289</v>
      </c>
      <c r="U56" s="105" t="s">
        <v>338</v>
      </c>
      <c r="V56" s="105" t="s">
        <v>196</v>
      </c>
      <c r="W56" s="105" t="s">
        <v>281</v>
      </c>
      <c r="X56" s="106" t="s">
        <v>279</v>
      </c>
      <c r="Y56" s="105" t="s">
        <v>196</v>
      </c>
      <c r="Z56" s="105" t="s">
        <v>194</v>
      </c>
      <c r="AA56" s="105" t="s">
        <v>196</v>
      </c>
      <c r="AB56" s="105" t="s">
        <v>194</v>
      </c>
      <c r="AC56" s="105" t="s">
        <v>196</v>
      </c>
      <c r="AD56" s="105" t="s">
        <v>196</v>
      </c>
      <c r="AE56" s="105" t="s">
        <v>79</v>
      </c>
      <c r="AF56" s="105" t="s">
        <v>338</v>
      </c>
      <c r="AG56" s="106" t="s">
        <v>48</v>
      </c>
      <c r="AH56" s="70">
        <f t="shared" si="1"/>
        <v>11</v>
      </c>
      <c r="AI56" s="71">
        <f t="shared" si="5"/>
        <v>0.3793103448275862</v>
      </c>
      <c r="AJ56" s="6">
        <f t="shared" si="2"/>
        <v>18</v>
      </c>
      <c r="AK56" s="6">
        <f t="shared" si="3"/>
        <v>0</v>
      </c>
      <c r="AL56" s="6">
        <f t="shared" si="4"/>
        <v>0</v>
      </c>
      <c r="AM56" s="6">
        <f t="shared" si="10"/>
        <v>18</v>
      </c>
    </row>
    <row r="57" spans="1:39" ht="34" customHeight="1">
      <c r="A57" s="20">
        <f t="shared" si="7"/>
        <v>46</v>
      </c>
      <c r="B57" s="26"/>
      <c r="C57" s="128"/>
      <c r="D57" s="72" t="s">
        <v>189</v>
      </c>
      <c r="E57" s="105" t="s">
        <v>194</v>
      </c>
      <c r="F57" s="105" t="s">
        <v>194</v>
      </c>
      <c r="G57" s="105" t="s">
        <v>196</v>
      </c>
      <c r="H57" s="105" t="s">
        <v>279</v>
      </c>
      <c r="I57" s="105" t="s">
        <v>103</v>
      </c>
      <c r="J57" s="105" t="s">
        <v>104</v>
      </c>
      <c r="K57" s="105" t="s">
        <v>355</v>
      </c>
      <c r="L57" s="105" t="s">
        <v>258</v>
      </c>
      <c r="M57" s="105" t="s">
        <v>194</v>
      </c>
      <c r="N57" s="105" t="s">
        <v>323</v>
      </c>
      <c r="O57" s="105" t="s">
        <v>194</v>
      </c>
      <c r="P57" s="105" t="s">
        <v>194</v>
      </c>
      <c r="Q57" s="109" t="s">
        <v>196</v>
      </c>
      <c r="R57" s="106" t="s">
        <v>348</v>
      </c>
      <c r="S57" s="105" t="s">
        <v>251</v>
      </c>
      <c r="T57" s="105" t="s">
        <v>290</v>
      </c>
      <c r="U57" s="105" t="s">
        <v>338</v>
      </c>
      <c r="V57" s="105" t="s">
        <v>194</v>
      </c>
      <c r="W57" s="105" t="s">
        <v>329</v>
      </c>
      <c r="X57" s="106" t="s">
        <v>279</v>
      </c>
      <c r="Y57" s="105" t="s">
        <v>194</v>
      </c>
      <c r="Z57" s="105" t="s">
        <v>194</v>
      </c>
      <c r="AA57" s="105" t="s">
        <v>194</v>
      </c>
      <c r="AB57" s="105" t="s">
        <v>194</v>
      </c>
      <c r="AC57" s="105" t="s">
        <v>194</v>
      </c>
      <c r="AD57" s="105" t="s">
        <v>194</v>
      </c>
      <c r="AE57" s="105" t="s">
        <v>77</v>
      </c>
      <c r="AF57" s="105" t="s">
        <v>331</v>
      </c>
      <c r="AG57" s="106" t="s">
        <v>48</v>
      </c>
      <c r="AH57" s="70">
        <f t="shared" si="1"/>
        <v>23</v>
      </c>
      <c r="AI57" s="71">
        <f t="shared" si="5"/>
        <v>0.7931034482758621</v>
      </c>
      <c r="AJ57" s="6">
        <f t="shared" si="2"/>
        <v>6</v>
      </c>
      <c r="AK57" s="6">
        <f t="shared" si="3"/>
        <v>0</v>
      </c>
      <c r="AL57" s="6">
        <f t="shared" si="4"/>
        <v>0</v>
      </c>
      <c r="AM57" s="6">
        <f t="shared" si="10"/>
        <v>6</v>
      </c>
    </row>
    <row r="58" spans="1:39" ht="30">
      <c r="A58" s="20">
        <f t="shared" si="7"/>
        <v>47</v>
      </c>
      <c r="B58" s="26"/>
      <c r="C58" s="128"/>
      <c r="D58" s="72" t="s">
        <v>139</v>
      </c>
      <c r="E58" s="105" t="s">
        <v>194</v>
      </c>
      <c r="F58" s="105" t="s">
        <v>300</v>
      </c>
      <c r="G58" s="105" t="s">
        <v>194</v>
      </c>
      <c r="H58" s="105" t="s">
        <v>279</v>
      </c>
      <c r="I58" s="105" t="s">
        <v>104</v>
      </c>
      <c r="J58" s="105" t="s">
        <v>104</v>
      </c>
      <c r="K58" s="105" t="s">
        <v>355</v>
      </c>
      <c r="L58" s="105" t="s">
        <v>257</v>
      </c>
      <c r="M58" s="105" t="s">
        <v>194</v>
      </c>
      <c r="N58" s="105" t="s">
        <v>281</v>
      </c>
      <c r="O58" s="105" t="s">
        <v>194</v>
      </c>
      <c r="P58" s="105" t="s">
        <v>194</v>
      </c>
      <c r="Q58" s="109" t="s">
        <v>194</v>
      </c>
      <c r="R58" s="106" t="s">
        <v>45</v>
      </c>
      <c r="S58" s="105" t="s">
        <v>252</v>
      </c>
      <c r="T58" s="105" t="s">
        <v>295</v>
      </c>
      <c r="U58" s="105" t="s">
        <v>338</v>
      </c>
      <c r="V58" s="105" t="s">
        <v>194</v>
      </c>
      <c r="W58" s="105" t="s">
        <v>330</v>
      </c>
      <c r="X58" s="106" t="s">
        <v>279</v>
      </c>
      <c r="Y58" s="105" t="s">
        <v>196</v>
      </c>
      <c r="Z58" s="105" t="s">
        <v>194</v>
      </c>
      <c r="AA58" s="105" t="s">
        <v>369</v>
      </c>
      <c r="AB58" s="105" t="s">
        <v>194</v>
      </c>
      <c r="AC58" s="105" t="s">
        <v>196</v>
      </c>
      <c r="AD58" s="105" t="s">
        <v>194</v>
      </c>
      <c r="AE58" s="105" t="s">
        <v>80</v>
      </c>
      <c r="AF58" s="105" t="s">
        <v>281</v>
      </c>
      <c r="AG58" s="106" t="s">
        <v>96</v>
      </c>
      <c r="AH58" s="70">
        <f t="shared" si="1"/>
        <v>24</v>
      </c>
      <c r="AI58" s="71">
        <f t="shared" si="5"/>
        <v>0.8275862068965517</v>
      </c>
      <c r="AJ58" s="6">
        <f t="shared" si="2"/>
        <v>5</v>
      </c>
      <c r="AK58" s="6">
        <f t="shared" si="3"/>
        <v>0</v>
      </c>
      <c r="AL58" s="6">
        <f t="shared" si="4"/>
        <v>0</v>
      </c>
      <c r="AM58" s="6">
        <f t="shared" si="10"/>
        <v>5</v>
      </c>
    </row>
    <row r="59" spans="1:627" s="80" customFormat="1" ht="15.75">
      <c r="A59" s="74"/>
      <c r="B59" s="142" t="s">
        <v>364</v>
      </c>
      <c r="C59" s="143"/>
      <c r="D59" s="77" t="s">
        <v>0</v>
      </c>
      <c r="E59" s="69">
        <f>COUNTIF(E15:E19,"Yes**")</f>
        <v>5</v>
      </c>
      <c r="F59" s="69">
        <f aca="true" t="shared" si="12" ref="F59:AG59">COUNTIF(F15:F19,"Yes**")</f>
        <v>2</v>
      </c>
      <c r="G59" s="69">
        <f t="shared" si="12"/>
        <v>1</v>
      </c>
      <c r="H59" s="69">
        <f t="shared" si="12"/>
        <v>1</v>
      </c>
      <c r="I59" s="69">
        <f t="shared" si="12"/>
        <v>2</v>
      </c>
      <c r="J59" s="69">
        <f t="shared" si="12"/>
        <v>3</v>
      </c>
      <c r="K59" s="69">
        <f t="shared" si="12"/>
        <v>3</v>
      </c>
      <c r="L59" s="69">
        <f t="shared" si="12"/>
        <v>1</v>
      </c>
      <c r="M59" s="69">
        <f t="shared" si="12"/>
        <v>2</v>
      </c>
      <c r="N59" s="69">
        <f t="shared" si="12"/>
        <v>0</v>
      </c>
      <c r="O59" s="69">
        <f t="shared" si="12"/>
        <v>3</v>
      </c>
      <c r="P59" s="69">
        <f t="shared" si="12"/>
        <v>1</v>
      </c>
      <c r="Q59" s="69">
        <f t="shared" si="12"/>
        <v>2</v>
      </c>
      <c r="R59" s="69">
        <f t="shared" si="12"/>
        <v>1</v>
      </c>
      <c r="S59" s="69">
        <f t="shared" si="12"/>
        <v>2</v>
      </c>
      <c r="T59" s="69">
        <f t="shared" si="12"/>
        <v>3</v>
      </c>
      <c r="U59" s="69">
        <f t="shared" si="12"/>
        <v>2</v>
      </c>
      <c r="V59" s="69">
        <f t="shared" si="12"/>
        <v>1</v>
      </c>
      <c r="W59" s="69">
        <f t="shared" si="12"/>
        <v>1</v>
      </c>
      <c r="X59" s="69">
        <f t="shared" si="12"/>
        <v>2</v>
      </c>
      <c r="Y59" s="69">
        <f t="shared" si="12"/>
        <v>3</v>
      </c>
      <c r="Z59" s="69">
        <f t="shared" si="12"/>
        <v>4</v>
      </c>
      <c r="AA59" s="69">
        <f t="shared" si="12"/>
        <v>4</v>
      </c>
      <c r="AB59" s="69">
        <f t="shared" si="12"/>
        <v>2</v>
      </c>
      <c r="AC59" s="69">
        <f t="shared" si="12"/>
        <v>0</v>
      </c>
      <c r="AD59" s="69">
        <f t="shared" si="12"/>
        <v>1</v>
      </c>
      <c r="AE59" s="69">
        <f t="shared" si="12"/>
        <v>2</v>
      </c>
      <c r="AF59" s="69">
        <f t="shared" si="12"/>
        <v>0</v>
      </c>
      <c r="AG59" s="69">
        <f t="shared" si="12"/>
        <v>2</v>
      </c>
      <c r="AH59" s="78"/>
      <c r="AI59" s="79"/>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row>
    <row r="60" spans="1:627" s="80" customFormat="1" ht="30">
      <c r="A60" s="74"/>
      <c r="B60" s="83" t="s">
        <v>310</v>
      </c>
      <c r="C60" s="82">
        <v>5</v>
      </c>
      <c r="D60" s="77" t="s">
        <v>1</v>
      </c>
      <c r="E60" s="81">
        <f>E59/$C$60</f>
        <v>1</v>
      </c>
      <c r="F60" s="81">
        <f aca="true" t="shared" si="13" ref="F60:AG60">F59/$C$60</f>
        <v>0.4</v>
      </c>
      <c r="G60" s="81">
        <f t="shared" si="13"/>
        <v>0.2</v>
      </c>
      <c r="H60" s="81">
        <f t="shared" si="13"/>
        <v>0.2</v>
      </c>
      <c r="I60" s="81">
        <f t="shared" si="13"/>
        <v>0.4</v>
      </c>
      <c r="J60" s="81">
        <f t="shared" si="13"/>
        <v>0.6</v>
      </c>
      <c r="K60" s="81">
        <f t="shared" si="13"/>
        <v>0.6</v>
      </c>
      <c r="L60" s="81">
        <f t="shared" si="13"/>
        <v>0.2</v>
      </c>
      <c r="M60" s="81">
        <f t="shared" si="13"/>
        <v>0.4</v>
      </c>
      <c r="N60" s="81">
        <f t="shared" si="13"/>
        <v>0</v>
      </c>
      <c r="O60" s="81">
        <f t="shared" si="13"/>
        <v>0.6</v>
      </c>
      <c r="P60" s="81">
        <f t="shared" si="13"/>
        <v>0.2</v>
      </c>
      <c r="Q60" s="81">
        <f t="shared" si="13"/>
        <v>0.4</v>
      </c>
      <c r="R60" s="81">
        <f t="shared" si="13"/>
        <v>0.2</v>
      </c>
      <c r="S60" s="81">
        <f t="shared" si="13"/>
        <v>0.4</v>
      </c>
      <c r="T60" s="81">
        <f t="shared" si="13"/>
        <v>0.6</v>
      </c>
      <c r="U60" s="81">
        <f t="shared" si="13"/>
        <v>0.4</v>
      </c>
      <c r="V60" s="81">
        <f t="shared" si="13"/>
        <v>0.2</v>
      </c>
      <c r="W60" s="81">
        <f t="shared" si="13"/>
        <v>0.2</v>
      </c>
      <c r="X60" s="81">
        <f t="shared" si="13"/>
        <v>0.4</v>
      </c>
      <c r="Y60" s="81">
        <f t="shared" si="13"/>
        <v>0.6</v>
      </c>
      <c r="Z60" s="81">
        <f t="shared" si="13"/>
        <v>0.8</v>
      </c>
      <c r="AA60" s="81">
        <f t="shared" si="13"/>
        <v>0.8</v>
      </c>
      <c r="AB60" s="81">
        <f t="shared" si="13"/>
        <v>0.4</v>
      </c>
      <c r="AC60" s="81">
        <f t="shared" si="13"/>
        <v>0</v>
      </c>
      <c r="AD60" s="81">
        <f t="shared" si="13"/>
        <v>0.2</v>
      </c>
      <c r="AE60" s="81">
        <f t="shared" si="13"/>
        <v>0.4</v>
      </c>
      <c r="AF60" s="81">
        <f t="shared" si="13"/>
        <v>0</v>
      </c>
      <c r="AG60" s="81">
        <f t="shared" si="13"/>
        <v>0.4</v>
      </c>
      <c r="AH60" s="78"/>
      <c r="AI60" s="79"/>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row>
    <row r="61" spans="1:627" s="80" customFormat="1" ht="15.75">
      <c r="A61" s="74"/>
      <c r="B61" s="75"/>
      <c r="C61" s="76"/>
      <c r="D61" s="77" t="s">
        <v>2</v>
      </c>
      <c r="E61" s="69">
        <f>COUNTIF(E41:E58,"Yes**")</f>
        <v>11</v>
      </c>
      <c r="F61" s="69">
        <f aca="true" t="shared" si="14" ref="F61:AG61">COUNTIF(F41:F58,"Yes**")</f>
        <v>8</v>
      </c>
      <c r="G61" s="69">
        <f t="shared" si="14"/>
        <v>8</v>
      </c>
      <c r="H61" s="69">
        <f t="shared" si="14"/>
        <v>6</v>
      </c>
      <c r="I61" s="69">
        <f t="shared" si="14"/>
        <v>7</v>
      </c>
      <c r="J61" s="69">
        <f t="shared" si="14"/>
        <v>11</v>
      </c>
      <c r="K61" s="69">
        <f t="shared" si="14"/>
        <v>9</v>
      </c>
      <c r="L61" s="69">
        <f t="shared" si="14"/>
        <v>6</v>
      </c>
      <c r="M61" s="69">
        <f t="shared" si="14"/>
        <v>8</v>
      </c>
      <c r="N61" s="69">
        <f t="shared" si="14"/>
        <v>7</v>
      </c>
      <c r="O61" s="69">
        <f t="shared" si="14"/>
        <v>14</v>
      </c>
      <c r="P61" s="69">
        <f t="shared" si="14"/>
        <v>8</v>
      </c>
      <c r="Q61" s="69">
        <f t="shared" si="14"/>
        <v>13</v>
      </c>
      <c r="R61" s="69">
        <f t="shared" si="14"/>
        <v>1</v>
      </c>
      <c r="S61" s="69">
        <f t="shared" si="14"/>
        <v>3</v>
      </c>
      <c r="T61" s="69">
        <f t="shared" si="14"/>
        <v>7</v>
      </c>
      <c r="U61" s="69">
        <f t="shared" si="14"/>
        <v>4</v>
      </c>
      <c r="V61" s="69">
        <f t="shared" si="14"/>
        <v>4</v>
      </c>
      <c r="W61" s="69">
        <f t="shared" si="14"/>
        <v>12</v>
      </c>
      <c r="X61" s="69">
        <f t="shared" si="14"/>
        <v>8</v>
      </c>
      <c r="Y61" s="69">
        <f t="shared" si="14"/>
        <v>5</v>
      </c>
      <c r="Z61" s="69">
        <f t="shared" si="14"/>
        <v>11</v>
      </c>
      <c r="AA61" s="69">
        <f t="shared" si="14"/>
        <v>10</v>
      </c>
      <c r="AB61" s="69">
        <f t="shared" si="14"/>
        <v>7</v>
      </c>
      <c r="AC61" s="69">
        <f t="shared" si="14"/>
        <v>4</v>
      </c>
      <c r="AD61" s="69">
        <f t="shared" si="14"/>
        <v>5</v>
      </c>
      <c r="AE61" s="69">
        <f t="shared" si="14"/>
        <v>9</v>
      </c>
      <c r="AF61" s="69">
        <f t="shared" si="14"/>
        <v>6</v>
      </c>
      <c r="AG61" s="69">
        <f t="shared" si="14"/>
        <v>11</v>
      </c>
      <c r="AH61" s="78"/>
      <c r="AI61" s="79"/>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row>
    <row r="62" spans="1:627" s="80" customFormat="1" ht="18">
      <c r="A62" s="74"/>
      <c r="B62" s="136" t="s">
        <v>309</v>
      </c>
      <c r="C62" s="82">
        <v>18</v>
      </c>
      <c r="D62" s="77" t="s">
        <v>3</v>
      </c>
      <c r="E62" s="81">
        <f>E61/$C$62</f>
        <v>0.6111111111111112</v>
      </c>
      <c r="F62" s="81">
        <f aca="true" t="shared" si="15" ref="F62:AG62">F61/$C$62</f>
        <v>0.4444444444444444</v>
      </c>
      <c r="G62" s="81">
        <f t="shared" si="15"/>
        <v>0.4444444444444444</v>
      </c>
      <c r="H62" s="81">
        <f t="shared" si="15"/>
        <v>0.3333333333333333</v>
      </c>
      <c r="I62" s="81">
        <f t="shared" si="15"/>
        <v>0.3888888888888889</v>
      </c>
      <c r="J62" s="81">
        <f t="shared" si="15"/>
        <v>0.6111111111111112</v>
      </c>
      <c r="K62" s="81">
        <f t="shared" si="15"/>
        <v>0.5</v>
      </c>
      <c r="L62" s="81">
        <f t="shared" si="15"/>
        <v>0.3333333333333333</v>
      </c>
      <c r="M62" s="81">
        <f t="shared" si="15"/>
        <v>0.4444444444444444</v>
      </c>
      <c r="N62" s="81">
        <f t="shared" si="15"/>
        <v>0.3888888888888889</v>
      </c>
      <c r="O62" s="81">
        <f t="shared" si="15"/>
        <v>0.7777777777777778</v>
      </c>
      <c r="P62" s="81">
        <f t="shared" si="15"/>
        <v>0.4444444444444444</v>
      </c>
      <c r="Q62" s="81">
        <f t="shared" si="15"/>
        <v>0.7222222222222222</v>
      </c>
      <c r="R62" s="81">
        <f t="shared" si="15"/>
        <v>0.05555555555555555</v>
      </c>
      <c r="S62" s="81">
        <f t="shared" si="15"/>
        <v>0.16666666666666666</v>
      </c>
      <c r="T62" s="81">
        <f t="shared" si="15"/>
        <v>0.3888888888888889</v>
      </c>
      <c r="U62" s="81">
        <f t="shared" si="15"/>
        <v>0.2222222222222222</v>
      </c>
      <c r="V62" s="81">
        <f t="shared" si="15"/>
        <v>0.2222222222222222</v>
      </c>
      <c r="W62" s="81">
        <f t="shared" si="15"/>
        <v>0.6666666666666666</v>
      </c>
      <c r="X62" s="81">
        <f t="shared" si="15"/>
        <v>0.4444444444444444</v>
      </c>
      <c r="Y62" s="81">
        <f t="shared" si="15"/>
        <v>0.2777777777777778</v>
      </c>
      <c r="Z62" s="81">
        <f t="shared" si="15"/>
        <v>0.6111111111111112</v>
      </c>
      <c r="AA62" s="81">
        <f t="shared" si="15"/>
        <v>0.5555555555555556</v>
      </c>
      <c r="AB62" s="81">
        <f t="shared" si="15"/>
        <v>0.3888888888888889</v>
      </c>
      <c r="AC62" s="81">
        <f t="shared" si="15"/>
        <v>0.2222222222222222</v>
      </c>
      <c r="AD62" s="81">
        <f t="shared" si="15"/>
        <v>0.2777777777777778</v>
      </c>
      <c r="AE62" s="81">
        <f t="shared" si="15"/>
        <v>0.5</v>
      </c>
      <c r="AF62" s="81">
        <f t="shared" si="15"/>
        <v>0.3333333333333333</v>
      </c>
      <c r="AG62" s="81">
        <f t="shared" si="15"/>
        <v>0.6111111111111112</v>
      </c>
      <c r="AH62" s="78"/>
      <c r="AI62" s="79"/>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row>
    <row r="63" spans="1:627" s="80" customFormat="1" ht="18">
      <c r="A63" s="74"/>
      <c r="B63" s="137"/>
      <c r="C63" s="82">
        <f>C62+C60</f>
        <v>23</v>
      </c>
      <c r="D63" s="77" t="s">
        <v>4</v>
      </c>
      <c r="E63" s="81">
        <f>(E59+E61)/$C$63</f>
        <v>0.6956521739130435</v>
      </c>
      <c r="F63" s="81">
        <f aca="true" t="shared" si="16" ref="F63:AG63">(F59+F61)/$C$63</f>
        <v>0.43478260869565216</v>
      </c>
      <c r="G63" s="81">
        <f t="shared" si="16"/>
        <v>0.391304347826087</v>
      </c>
      <c r="H63" s="81">
        <f t="shared" si="16"/>
        <v>0.30434782608695654</v>
      </c>
      <c r="I63" s="81">
        <f t="shared" si="16"/>
        <v>0.391304347826087</v>
      </c>
      <c r="J63" s="81">
        <f t="shared" si="16"/>
        <v>0.6086956521739131</v>
      </c>
      <c r="K63" s="81">
        <f t="shared" si="16"/>
        <v>0.5217391304347826</v>
      </c>
      <c r="L63" s="81">
        <f t="shared" si="16"/>
        <v>0.30434782608695654</v>
      </c>
      <c r="M63" s="81">
        <f t="shared" si="16"/>
        <v>0.43478260869565216</v>
      </c>
      <c r="N63" s="81">
        <f t="shared" si="16"/>
        <v>0.30434782608695654</v>
      </c>
      <c r="O63" s="81">
        <f t="shared" si="16"/>
        <v>0.7391304347826086</v>
      </c>
      <c r="P63" s="81">
        <f t="shared" si="16"/>
        <v>0.391304347826087</v>
      </c>
      <c r="Q63" s="81">
        <f t="shared" si="16"/>
        <v>0.6521739130434783</v>
      </c>
      <c r="R63" s="81">
        <f t="shared" si="16"/>
        <v>0.08695652173913043</v>
      </c>
      <c r="S63" s="81">
        <f t="shared" si="16"/>
        <v>0.21739130434782608</v>
      </c>
      <c r="T63" s="81">
        <f t="shared" si="16"/>
        <v>0.43478260869565216</v>
      </c>
      <c r="U63" s="81">
        <f t="shared" si="16"/>
        <v>0.2608695652173913</v>
      </c>
      <c r="V63" s="81">
        <f t="shared" si="16"/>
        <v>0.21739130434782608</v>
      </c>
      <c r="W63" s="81">
        <f t="shared" si="16"/>
        <v>0.5652173913043478</v>
      </c>
      <c r="X63" s="81">
        <f t="shared" si="16"/>
        <v>0.43478260869565216</v>
      </c>
      <c r="Y63" s="81">
        <f t="shared" si="16"/>
        <v>0.34782608695652173</v>
      </c>
      <c r="Z63" s="81">
        <f t="shared" si="16"/>
        <v>0.6521739130434783</v>
      </c>
      <c r="AA63" s="81">
        <f t="shared" si="16"/>
        <v>0.6086956521739131</v>
      </c>
      <c r="AB63" s="81">
        <f t="shared" si="16"/>
        <v>0.391304347826087</v>
      </c>
      <c r="AC63" s="81">
        <f t="shared" si="16"/>
        <v>0.17391304347826086</v>
      </c>
      <c r="AD63" s="81">
        <f t="shared" si="16"/>
        <v>0.2608695652173913</v>
      </c>
      <c r="AE63" s="81">
        <f t="shared" si="16"/>
        <v>0.4782608695652174</v>
      </c>
      <c r="AF63" s="81">
        <f t="shared" si="16"/>
        <v>0.2608695652173913</v>
      </c>
      <c r="AG63" s="81">
        <f t="shared" si="16"/>
        <v>0.5652173913043478</v>
      </c>
      <c r="AH63" s="78"/>
      <c r="AI63" s="79"/>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row>
    <row r="64" spans="1:627" s="36" customFormat="1" ht="40">
      <c r="A64" s="35"/>
      <c r="B64" s="18"/>
      <c r="C64" s="37"/>
      <c r="D64" s="38" t="s">
        <v>76</v>
      </c>
      <c r="E64" s="38"/>
      <c r="R64" s="53"/>
      <c r="X64" s="53"/>
      <c r="Y64" s="39"/>
      <c r="Z64" s="39"/>
      <c r="AA64" s="39"/>
      <c r="AB64" s="39"/>
      <c r="AC64" s="39"/>
      <c r="AD64" s="39"/>
      <c r="AE64" s="39"/>
      <c r="AF64" s="39"/>
      <c r="AG64" s="53"/>
      <c r="AH64" s="67"/>
      <c r="AI64" s="65"/>
      <c r="AJ64" s="64"/>
      <c r="AK64" s="64"/>
      <c r="AL64" s="64"/>
      <c r="AM64" s="64"/>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row>
    <row r="65" spans="1:39" s="6" customFormat="1" ht="60">
      <c r="A65" s="20"/>
      <c r="B65" s="18"/>
      <c r="C65" s="22"/>
      <c r="D65" s="16" t="s">
        <v>151</v>
      </c>
      <c r="R65" s="50"/>
      <c r="X65" s="50"/>
      <c r="Y65" s="13"/>
      <c r="Z65" s="13"/>
      <c r="AA65" s="13"/>
      <c r="AB65" s="13"/>
      <c r="AC65" s="13"/>
      <c r="AD65" s="13"/>
      <c r="AE65" s="13"/>
      <c r="AF65" s="13"/>
      <c r="AG65" s="50"/>
      <c r="AH65" s="67"/>
      <c r="AI65" s="65"/>
      <c r="AJ65" s="64"/>
      <c r="AK65" s="64"/>
      <c r="AL65" s="64"/>
      <c r="AM65" s="64"/>
    </row>
    <row r="66" spans="1:39" ht="37" customHeight="1">
      <c r="A66" s="20">
        <f>A58+1</f>
        <v>48</v>
      </c>
      <c r="B66" s="124" t="s">
        <v>158</v>
      </c>
      <c r="C66" s="125" t="s">
        <v>138</v>
      </c>
      <c r="D66" s="55" t="s">
        <v>260</v>
      </c>
      <c r="E66" s="107" t="s">
        <v>194</v>
      </c>
      <c r="F66" s="107" t="s">
        <v>245</v>
      </c>
      <c r="G66" s="107" t="s">
        <v>319</v>
      </c>
      <c r="H66" s="107" t="s">
        <v>194</v>
      </c>
      <c r="I66" s="107" t="s">
        <v>194</v>
      </c>
      <c r="J66" s="107" t="s">
        <v>194</v>
      </c>
      <c r="K66" s="107" t="s">
        <v>336</v>
      </c>
      <c r="L66" s="107" t="s">
        <v>194</v>
      </c>
      <c r="M66" s="107" t="s">
        <v>196</v>
      </c>
      <c r="N66" s="107" t="s">
        <v>194</v>
      </c>
      <c r="O66" s="107" t="s">
        <v>194</v>
      </c>
      <c r="P66" s="107" t="s">
        <v>196</v>
      </c>
      <c r="Q66" s="107" t="s">
        <v>196</v>
      </c>
      <c r="R66" s="108" t="s">
        <v>46</v>
      </c>
      <c r="S66" s="107" t="s">
        <v>194</v>
      </c>
      <c r="T66" s="107" t="s">
        <v>194</v>
      </c>
      <c r="U66" s="107" t="s">
        <v>196</v>
      </c>
      <c r="V66" s="107" t="s">
        <v>194</v>
      </c>
      <c r="W66" s="107" t="s">
        <v>194</v>
      </c>
      <c r="X66" s="108" t="s">
        <v>194</v>
      </c>
      <c r="Y66" s="107" t="s">
        <v>194</v>
      </c>
      <c r="Z66" s="107" t="s">
        <v>196</v>
      </c>
      <c r="AA66" s="107" t="s">
        <v>194</v>
      </c>
      <c r="AB66" s="107" t="s">
        <v>197</v>
      </c>
      <c r="AC66" s="107" t="s">
        <v>196</v>
      </c>
      <c r="AD66" s="107" t="s">
        <v>196</v>
      </c>
      <c r="AE66" s="107" t="s">
        <v>194</v>
      </c>
      <c r="AF66" s="107" t="s">
        <v>194</v>
      </c>
      <c r="AG66" s="108" t="s">
        <v>90</v>
      </c>
      <c r="AH66" s="70">
        <f t="shared" si="1"/>
        <v>19</v>
      </c>
      <c r="AI66" s="71">
        <f t="shared" si="5"/>
        <v>0.6551724137931034</v>
      </c>
      <c r="AJ66" s="6">
        <f t="shared" si="2"/>
        <v>10</v>
      </c>
      <c r="AK66" s="6">
        <f t="shared" si="3"/>
        <v>0</v>
      </c>
      <c r="AL66" s="6">
        <f t="shared" si="4"/>
        <v>0</v>
      </c>
      <c r="AM66" s="6">
        <f aca="true" t="shared" si="17" ref="AM66:AM88">AJ66+AK66+AL66</f>
        <v>10</v>
      </c>
    </row>
    <row r="67" spans="1:39" ht="64" customHeight="1">
      <c r="A67" s="20">
        <f>A66+1</f>
        <v>49</v>
      </c>
      <c r="B67" s="124"/>
      <c r="C67" s="125"/>
      <c r="D67" s="14" t="s">
        <v>191</v>
      </c>
      <c r="E67" s="105" t="s">
        <v>197</v>
      </c>
      <c r="F67" s="105" t="s">
        <v>197</v>
      </c>
      <c r="G67" s="105" t="s">
        <v>196</v>
      </c>
      <c r="H67" s="105" t="s">
        <v>194</v>
      </c>
      <c r="I67" s="105" t="s">
        <v>90</v>
      </c>
      <c r="J67" s="105" t="s">
        <v>196</v>
      </c>
      <c r="K67" s="105" t="s">
        <v>196</v>
      </c>
      <c r="L67" s="105" t="s">
        <v>196</v>
      </c>
      <c r="M67" s="105" t="s">
        <v>196</v>
      </c>
      <c r="N67" s="105" t="s">
        <v>196</v>
      </c>
      <c r="O67" s="105" t="s">
        <v>196</v>
      </c>
      <c r="P67" s="105" t="s">
        <v>196</v>
      </c>
      <c r="Q67" s="105" t="s">
        <v>196</v>
      </c>
      <c r="R67" s="106" t="s">
        <v>348</v>
      </c>
      <c r="S67" s="105" t="s">
        <v>196</v>
      </c>
      <c r="T67" s="105" t="s">
        <v>288</v>
      </c>
      <c r="U67" s="105" t="s">
        <v>196</v>
      </c>
      <c r="V67" s="105" t="s">
        <v>196</v>
      </c>
      <c r="W67" s="105" t="s">
        <v>337</v>
      </c>
      <c r="X67" s="106" t="s">
        <v>196</v>
      </c>
      <c r="Y67" s="105" t="s">
        <v>196</v>
      </c>
      <c r="Z67" s="105" t="s">
        <v>120</v>
      </c>
      <c r="AA67" s="105" t="s">
        <v>196</v>
      </c>
      <c r="AB67" s="105" t="s">
        <v>196</v>
      </c>
      <c r="AC67" s="105" t="s">
        <v>196</v>
      </c>
      <c r="AD67" s="105" t="s">
        <v>196</v>
      </c>
      <c r="AE67" s="105" t="s">
        <v>289</v>
      </c>
      <c r="AF67" s="105" t="s">
        <v>196</v>
      </c>
      <c r="AG67" s="106" t="s">
        <v>90</v>
      </c>
      <c r="AH67" s="70">
        <f t="shared" si="1"/>
        <v>1</v>
      </c>
      <c r="AI67" s="71">
        <f t="shared" si="5"/>
        <v>0.034482758620689655</v>
      </c>
      <c r="AJ67" s="6">
        <f t="shared" si="2"/>
        <v>28</v>
      </c>
      <c r="AK67" s="6">
        <f t="shared" si="3"/>
        <v>0</v>
      </c>
      <c r="AL67" s="6">
        <f t="shared" si="4"/>
        <v>0</v>
      </c>
      <c r="AM67" s="6">
        <f t="shared" si="17"/>
        <v>28</v>
      </c>
    </row>
    <row r="68" spans="1:39" ht="30">
      <c r="A68" s="20">
        <f aca="true" t="shared" si="18" ref="A68:A93">A67+1</f>
        <v>50</v>
      </c>
      <c r="B68" s="124"/>
      <c r="C68" s="125"/>
      <c r="D68" s="14" t="s">
        <v>65</v>
      </c>
      <c r="E68" s="105" t="s">
        <v>194</v>
      </c>
      <c r="F68" s="105" t="s">
        <v>245</v>
      </c>
      <c r="G68" s="105" t="s">
        <v>196</v>
      </c>
      <c r="H68" s="105" t="s">
        <v>196</v>
      </c>
      <c r="I68" s="105" t="s">
        <v>194</v>
      </c>
      <c r="J68" s="105" t="s">
        <v>194</v>
      </c>
      <c r="K68" s="105" t="s">
        <v>336</v>
      </c>
      <c r="L68" s="105" t="s">
        <v>194</v>
      </c>
      <c r="M68" s="105" t="s">
        <v>196</v>
      </c>
      <c r="N68" s="105" t="s">
        <v>194</v>
      </c>
      <c r="O68" s="105" t="s">
        <v>245</v>
      </c>
      <c r="P68" s="105" t="s">
        <v>194</v>
      </c>
      <c r="Q68" s="105" t="s">
        <v>194</v>
      </c>
      <c r="R68" s="106" t="s">
        <v>349</v>
      </c>
      <c r="S68" s="105" t="s">
        <v>194</v>
      </c>
      <c r="T68" s="105" t="s">
        <v>194</v>
      </c>
      <c r="U68" s="105" t="s">
        <v>196</v>
      </c>
      <c r="V68" s="105" t="s">
        <v>194</v>
      </c>
      <c r="W68" s="105" t="s">
        <v>194</v>
      </c>
      <c r="X68" s="106" t="s">
        <v>283</v>
      </c>
      <c r="Y68" s="105" t="s">
        <v>194</v>
      </c>
      <c r="Z68" s="105" t="s">
        <v>194</v>
      </c>
      <c r="AA68" s="105" t="s">
        <v>194</v>
      </c>
      <c r="AB68" s="105" t="s">
        <v>197</v>
      </c>
      <c r="AC68" s="105" t="s">
        <v>196</v>
      </c>
      <c r="AD68" s="105" t="s">
        <v>194</v>
      </c>
      <c r="AE68" s="105" t="s">
        <v>196</v>
      </c>
      <c r="AF68" s="105" t="s">
        <v>194</v>
      </c>
      <c r="AG68" s="106" t="s">
        <v>90</v>
      </c>
      <c r="AH68" s="70">
        <f t="shared" si="1"/>
        <v>21</v>
      </c>
      <c r="AI68" s="71">
        <f t="shared" si="5"/>
        <v>0.7241379310344828</v>
      </c>
      <c r="AJ68" s="6">
        <f t="shared" si="2"/>
        <v>8</v>
      </c>
      <c r="AK68" s="6">
        <f t="shared" si="3"/>
        <v>0</v>
      </c>
      <c r="AL68" s="6">
        <f t="shared" si="4"/>
        <v>0</v>
      </c>
      <c r="AM68" s="6">
        <f t="shared" si="17"/>
        <v>8</v>
      </c>
    </row>
    <row r="69" spans="1:39" ht="75">
      <c r="A69" s="20">
        <f t="shared" si="18"/>
        <v>51</v>
      </c>
      <c r="B69" s="124"/>
      <c r="C69" s="125"/>
      <c r="D69" s="14" t="s">
        <v>214</v>
      </c>
      <c r="E69" s="105" t="s">
        <v>198</v>
      </c>
      <c r="F69" s="105" t="s">
        <v>196</v>
      </c>
      <c r="G69" s="105" t="s">
        <v>196</v>
      </c>
      <c r="H69" s="105" t="s">
        <v>284</v>
      </c>
      <c r="I69" s="105" t="s">
        <v>196</v>
      </c>
      <c r="J69" s="105" t="s">
        <v>196</v>
      </c>
      <c r="K69" s="105" t="s">
        <v>332</v>
      </c>
      <c r="L69" s="105" t="s">
        <v>196</v>
      </c>
      <c r="M69" s="105" t="s">
        <v>196</v>
      </c>
      <c r="N69" s="105" t="s">
        <v>196</v>
      </c>
      <c r="O69" s="105" t="s">
        <v>196</v>
      </c>
      <c r="P69" s="105" t="s">
        <v>196</v>
      </c>
      <c r="Q69" s="105" t="s">
        <v>196</v>
      </c>
      <c r="R69" s="106" t="s">
        <v>348</v>
      </c>
      <c r="S69" s="105" t="s">
        <v>196</v>
      </c>
      <c r="T69" s="105" t="s">
        <v>288</v>
      </c>
      <c r="U69" s="105" t="s">
        <v>196</v>
      </c>
      <c r="V69" s="105" t="s">
        <v>196</v>
      </c>
      <c r="W69" s="105" t="s">
        <v>196</v>
      </c>
      <c r="X69" s="106" t="s">
        <v>196</v>
      </c>
      <c r="Y69" s="105" t="s">
        <v>196</v>
      </c>
      <c r="Z69" s="105" t="s">
        <v>207</v>
      </c>
      <c r="AA69" s="105" t="s">
        <v>196</v>
      </c>
      <c r="AB69" s="105" t="s">
        <v>196</v>
      </c>
      <c r="AC69" s="105" t="s">
        <v>196</v>
      </c>
      <c r="AD69" s="105" t="s">
        <v>196</v>
      </c>
      <c r="AE69" s="105" t="s">
        <v>196</v>
      </c>
      <c r="AF69" s="105" t="s">
        <v>196</v>
      </c>
      <c r="AG69" s="106" t="s">
        <v>90</v>
      </c>
      <c r="AH69" s="70">
        <f t="shared" si="1"/>
        <v>1</v>
      </c>
      <c r="AI69" s="71">
        <f t="shared" si="5"/>
        <v>0.034482758620689655</v>
      </c>
      <c r="AJ69" s="6">
        <f t="shared" si="2"/>
        <v>27</v>
      </c>
      <c r="AK69" s="6">
        <f t="shared" si="3"/>
        <v>1</v>
      </c>
      <c r="AL69" s="6">
        <f t="shared" si="4"/>
        <v>0</v>
      </c>
      <c r="AM69" s="6">
        <f t="shared" si="17"/>
        <v>28</v>
      </c>
    </row>
    <row r="70" spans="1:39" ht="30">
      <c r="A70" s="20">
        <f t="shared" si="18"/>
        <v>52</v>
      </c>
      <c r="B70" s="124"/>
      <c r="C70" s="125"/>
      <c r="D70" s="14" t="s">
        <v>164</v>
      </c>
      <c r="E70" s="105" t="s">
        <v>194</v>
      </c>
      <c r="F70" s="105" t="s">
        <v>197</v>
      </c>
      <c r="G70" s="105" t="s">
        <v>196</v>
      </c>
      <c r="H70" s="105" t="s">
        <v>345</v>
      </c>
      <c r="I70" s="105" t="s">
        <v>196</v>
      </c>
      <c r="J70" s="105" t="s">
        <v>196</v>
      </c>
      <c r="K70" s="105" t="s">
        <v>332</v>
      </c>
      <c r="L70" s="105" t="s">
        <v>196</v>
      </c>
      <c r="M70" s="105" t="s">
        <v>194</v>
      </c>
      <c r="N70" s="105" t="s">
        <v>196</v>
      </c>
      <c r="O70" s="105" t="s">
        <v>245</v>
      </c>
      <c r="P70" s="105" t="s">
        <v>196</v>
      </c>
      <c r="Q70" s="105" t="s">
        <v>196</v>
      </c>
      <c r="R70" s="106" t="s">
        <v>348</v>
      </c>
      <c r="S70" s="105" t="s">
        <v>196</v>
      </c>
      <c r="T70" s="105" t="s">
        <v>194</v>
      </c>
      <c r="U70" s="105" t="s">
        <v>336</v>
      </c>
      <c r="V70" s="105" t="s">
        <v>196</v>
      </c>
      <c r="W70" s="105" t="s">
        <v>176</v>
      </c>
      <c r="X70" s="106" t="s">
        <v>194</v>
      </c>
      <c r="Y70" s="105" t="s">
        <v>194</v>
      </c>
      <c r="Z70" s="105" t="s">
        <v>194</v>
      </c>
      <c r="AA70" s="105" t="s">
        <v>196</v>
      </c>
      <c r="AB70" s="105" t="s">
        <v>196</v>
      </c>
      <c r="AC70" s="105" t="s">
        <v>196</v>
      </c>
      <c r="AD70" s="105" t="s">
        <v>196</v>
      </c>
      <c r="AE70" s="105" t="s">
        <v>196</v>
      </c>
      <c r="AF70" s="105" t="s">
        <v>196</v>
      </c>
      <c r="AG70" s="106" t="s">
        <v>48</v>
      </c>
      <c r="AH70" s="70">
        <f t="shared" si="1"/>
        <v>9</v>
      </c>
      <c r="AI70" s="71">
        <f t="shared" si="5"/>
        <v>0.3103448275862069</v>
      </c>
      <c r="AJ70" s="6">
        <f t="shared" si="2"/>
        <v>20</v>
      </c>
      <c r="AK70" s="6">
        <f t="shared" si="3"/>
        <v>0</v>
      </c>
      <c r="AL70" s="6">
        <f t="shared" si="4"/>
        <v>0</v>
      </c>
      <c r="AM70" s="6">
        <f t="shared" si="17"/>
        <v>20</v>
      </c>
    </row>
    <row r="71" spans="1:39" ht="30">
      <c r="A71" s="20">
        <f t="shared" si="18"/>
        <v>53</v>
      </c>
      <c r="B71" s="124"/>
      <c r="C71" s="23"/>
      <c r="D71" s="14" t="s">
        <v>167</v>
      </c>
      <c r="E71" s="105" t="s">
        <v>196</v>
      </c>
      <c r="F71" s="105" t="s">
        <v>196</v>
      </c>
      <c r="G71" s="105" t="s">
        <v>196</v>
      </c>
      <c r="H71" s="105" t="s">
        <v>196</v>
      </c>
      <c r="I71" s="105" t="s">
        <v>196</v>
      </c>
      <c r="J71" s="105" t="s">
        <v>90</v>
      </c>
      <c r="K71" s="105" t="s">
        <v>332</v>
      </c>
      <c r="L71" s="105" t="s">
        <v>194</v>
      </c>
      <c r="M71" s="105" t="s">
        <v>196</v>
      </c>
      <c r="N71" s="105" t="s">
        <v>194</v>
      </c>
      <c r="O71" s="105" t="s">
        <v>196</v>
      </c>
      <c r="P71" s="105" t="s">
        <v>197</v>
      </c>
      <c r="Q71" s="105" t="s">
        <v>196</v>
      </c>
      <c r="R71" s="106" t="s">
        <v>348</v>
      </c>
      <c r="S71" s="105" t="s">
        <v>196</v>
      </c>
      <c r="T71" s="105" t="s">
        <v>292</v>
      </c>
      <c r="U71" s="105" t="s">
        <v>196</v>
      </c>
      <c r="V71" s="105" t="s">
        <v>194</v>
      </c>
      <c r="W71" s="105" t="s">
        <v>327</v>
      </c>
      <c r="X71" s="106" t="s">
        <v>196</v>
      </c>
      <c r="Y71" s="105" t="s">
        <v>196</v>
      </c>
      <c r="Z71" s="105" t="s">
        <v>194</v>
      </c>
      <c r="AA71" s="105" t="s">
        <v>196</v>
      </c>
      <c r="AB71" s="105" t="s">
        <v>196</v>
      </c>
      <c r="AC71" s="105" t="s">
        <v>196</v>
      </c>
      <c r="AD71" s="105" t="s">
        <v>196</v>
      </c>
      <c r="AE71" s="105" t="s">
        <v>196</v>
      </c>
      <c r="AF71" s="105" t="s">
        <v>196</v>
      </c>
      <c r="AG71" s="106" t="s">
        <v>196</v>
      </c>
      <c r="AH71" s="70">
        <f t="shared" si="1"/>
        <v>6</v>
      </c>
      <c r="AI71" s="71">
        <f t="shared" si="5"/>
        <v>0.20689655172413793</v>
      </c>
      <c r="AJ71" s="6">
        <f t="shared" si="2"/>
        <v>23</v>
      </c>
      <c r="AK71" s="6">
        <f t="shared" si="3"/>
        <v>0</v>
      </c>
      <c r="AL71" s="6">
        <f t="shared" si="4"/>
        <v>0</v>
      </c>
      <c r="AM71" s="6">
        <f t="shared" si="17"/>
        <v>23</v>
      </c>
    </row>
    <row r="72" spans="1:39" ht="30">
      <c r="A72" s="20">
        <f t="shared" si="18"/>
        <v>54</v>
      </c>
      <c r="B72" s="124"/>
      <c r="C72" s="23"/>
      <c r="D72" s="14" t="s">
        <v>141</v>
      </c>
      <c r="E72" s="105" t="s">
        <v>319</v>
      </c>
      <c r="F72" s="105" t="s">
        <v>217</v>
      </c>
      <c r="G72" s="105" t="s">
        <v>319</v>
      </c>
      <c r="H72" s="105" t="s">
        <v>217</v>
      </c>
      <c r="I72" s="105" t="s">
        <v>217</v>
      </c>
      <c r="J72" s="105" t="s">
        <v>217</v>
      </c>
      <c r="K72" s="105" t="s">
        <v>217</v>
      </c>
      <c r="L72" s="105" t="s">
        <v>196</v>
      </c>
      <c r="M72" s="105" t="s">
        <v>319</v>
      </c>
      <c r="N72" s="105" t="s">
        <v>196</v>
      </c>
      <c r="O72" s="105" t="s">
        <v>319</v>
      </c>
      <c r="P72" s="105" t="s">
        <v>197</v>
      </c>
      <c r="Q72" s="105" t="s">
        <v>196</v>
      </c>
      <c r="R72" s="106" t="s">
        <v>348</v>
      </c>
      <c r="S72" s="105" t="s">
        <v>217</v>
      </c>
      <c r="T72" s="105" t="s">
        <v>198</v>
      </c>
      <c r="U72" s="105" t="s">
        <v>332</v>
      </c>
      <c r="V72" s="105" t="s">
        <v>196</v>
      </c>
      <c r="W72" s="105" t="s">
        <v>348</v>
      </c>
      <c r="X72" s="106" t="s">
        <v>345</v>
      </c>
      <c r="Y72" s="105" t="s">
        <v>319</v>
      </c>
      <c r="Z72" s="105" t="s">
        <v>196</v>
      </c>
      <c r="AA72" s="105" t="s">
        <v>196</v>
      </c>
      <c r="AB72" s="105" t="s">
        <v>217</v>
      </c>
      <c r="AC72" s="105" t="s">
        <v>217</v>
      </c>
      <c r="AD72" s="105" t="s">
        <v>196</v>
      </c>
      <c r="AE72" s="105" t="s">
        <v>196</v>
      </c>
      <c r="AF72" s="105" t="s">
        <v>217</v>
      </c>
      <c r="AG72" s="106" t="s">
        <v>20</v>
      </c>
      <c r="AH72" s="70">
        <f t="shared" si="1"/>
        <v>0</v>
      </c>
      <c r="AI72" s="71">
        <f t="shared" si="5"/>
        <v>0</v>
      </c>
      <c r="AJ72" s="6">
        <f t="shared" si="2"/>
        <v>28</v>
      </c>
      <c r="AK72" s="6">
        <f t="shared" si="3"/>
        <v>1</v>
      </c>
      <c r="AL72" s="6">
        <f t="shared" si="4"/>
        <v>0</v>
      </c>
      <c r="AM72" s="6">
        <f t="shared" si="17"/>
        <v>29</v>
      </c>
    </row>
    <row r="73" spans="1:39" ht="30">
      <c r="A73" s="20">
        <f t="shared" si="18"/>
        <v>55</v>
      </c>
      <c r="B73" s="124"/>
      <c r="C73" s="23"/>
      <c r="D73" s="47" t="s">
        <v>159</v>
      </c>
      <c r="E73" s="105" t="s">
        <v>318</v>
      </c>
      <c r="F73" s="105" t="s">
        <v>162</v>
      </c>
      <c r="G73" s="105" t="s">
        <v>318</v>
      </c>
      <c r="H73" s="106" t="s">
        <v>218</v>
      </c>
      <c r="I73" s="106" t="s">
        <v>218</v>
      </c>
      <c r="J73" s="106" t="s">
        <v>218</v>
      </c>
      <c r="K73" s="106" t="s">
        <v>218</v>
      </c>
      <c r="L73" s="106" t="s">
        <v>218</v>
      </c>
      <c r="M73" s="106" t="s">
        <v>218</v>
      </c>
      <c r="N73" s="106" t="s">
        <v>218</v>
      </c>
      <c r="O73" s="106" t="s">
        <v>218</v>
      </c>
      <c r="P73" s="105" t="s">
        <v>218</v>
      </c>
      <c r="Q73" s="105" t="s">
        <v>218</v>
      </c>
      <c r="R73" s="106" t="s">
        <v>348</v>
      </c>
      <c r="S73" s="106" t="s">
        <v>218</v>
      </c>
      <c r="T73" s="105" t="s">
        <v>194</v>
      </c>
      <c r="U73" s="106" t="s">
        <v>218</v>
      </c>
      <c r="V73" s="106" t="s">
        <v>218</v>
      </c>
      <c r="W73" s="106" t="s">
        <v>218</v>
      </c>
      <c r="X73" s="106" t="s">
        <v>218</v>
      </c>
      <c r="Y73" s="106" t="s">
        <v>218</v>
      </c>
      <c r="Z73" s="106" t="s">
        <v>218</v>
      </c>
      <c r="AA73" s="105" t="s">
        <v>162</v>
      </c>
      <c r="AB73" s="106" t="s">
        <v>218</v>
      </c>
      <c r="AC73" s="106" t="s">
        <v>218</v>
      </c>
      <c r="AD73" s="105" t="s">
        <v>218</v>
      </c>
      <c r="AE73" s="106" t="s">
        <v>218</v>
      </c>
      <c r="AF73" s="106" t="s">
        <v>218</v>
      </c>
      <c r="AG73" s="106" t="s">
        <v>218</v>
      </c>
      <c r="AH73" s="70">
        <f t="shared" si="1"/>
        <v>1</v>
      </c>
      <c r="AI73" s="71">
        <f t="shared" si="5"/>
        <v>0.034482758620689655</v>
      </c>
      <c r="AJ73" s="6">
        <f t="shared" si="2"/>
        <v>1</v>
      </c>
      <c r="AK73" s="6">
        <f t="shared" si="3"/>
        <v>0</v>
      </c>
      <c r="AL73" s="6">
        <f t="shared" si="4"/>
        <v>27</v>
      </c>
      <c r="AM73" s="6">
        <f t="shared" si="17"/>
        <v>28</v>
      </c>
    </row>
    <row r="74" spans="1:39" ht="30">
      <c r="A74" s="20">
        <f t="shared" si="18"/>
        <v>56</v>
      </c>
      <c r="B74" s="124"/>
      <c r="C74" s="23"/>
      <c r="D74" s="47" t="s">
        <v>155</v>
      </c>
      <c r="E74" s="105" t="s">
        <v>318</v>
      </c>
      <c r="F74" s="105" t="s">
        <v>162</v>
      </c>
      <c r="G74" s="105" t="s">
        <v>318</v>
      </c>
      <c r="H74" s="106" t="s">
        <v>218</v>
      </c>
      <c r="I74" s="106" t="s">
        <v>218</v>
      </c>
      <c r="J74" s="106" t="s">
        <v>218</v>
      </c>
      <c r="K74" s="106" t="s">
        <v>218</v>
      </c>
      <c r="L74" s="106" t="s">
        <v>218</v>
      </c>
      <c r="M74" s="106" t="s">
        <v>218</v>
      </c>
      <c r="N74" s="106" t="s">
        <v>218</v>
      </c>
      <c r="O74" s="106" t="s">
        <v>218</v>
      </c>
      <c r="P74" s="105" t="s">
        <v>218</v>
      </c>
      <c r="Q74" s="105" t="s">
        <v>218</v>
      </c>
      <c r="R74" s="106" t="s">
        <v>348</v>
      </c>
      <c r="S74" s="106" t="s">
        <v>218</v>
      </c>
      <c r="T74" s="105" t="s">
        <v>288</v>
      </c>
      <c r="U74" s="106" t="s">
        <v>218</v>
      </c>
      <c r="V74" s="106" t="s">
        <v>218</v>
      </c>
      <c r="W74" s="106" t="s">
        <v>218</v>
      </c>
      <c r="X74" s="106" t="s">
        <v>218</v>
      </c>
      <c r="Y74" s="106" t="s">
        <v>218</v>
      </c>
      <c r="Z74" s="106" t="s">
        <v>218</v>
      </c>
      <c r="AA74" s="105" t="s">
        <v>162</v>
      </c>
      <c r="AB74" s="106" t="s">
        <v>218</v>
      </c>
      <c r="AC74" s="106" t="s">
        <v>218</v>
      </c>
      <c r="AD74" s="105" t="s">
        <v>218</v>
      </c>
      <c r="AE74" s="106" t="s">
        <v>218</v>
      </c>
      <c r="AF74" s="106" t="s">
        <v>218</v>
      </c>
      <c r="AG74" s="106" t="s">
        <v>218</v>
      </c>
      <c r="AH74" s="70">
        <f t="shared" si="1"/>
        <v>0</v>
      </c>
      <c r="AI74" s="71">
        <f t="shared" si="5"/>
        <v>0</v>
      </c>
      <c r="AJ74" s="6">
        <f t="shared" si="2"/>
        <v>2</v>
      </c>
      <c r="AK74" s="6">
        <f t="shared" si="3"/>
        <v>0</v>
      </c>
      <c r="AL74" s="6">
        <f t="shared" si="4"/>
        <v>27</v>
      </c>
      <c r="AM74" s="6">
        <f t="shared" si="17"/>
        <v>29</v>
      </c>
    </row>
    <row r="75" spans="1:39" ht="30">
      <c r="A75" s="20">
        <f t="shared" si="18"/>
        <v>57</v>
      </c>
      <c r="B75" s="124"/>
      <c r="C75" s="23"/>
      <c r="D75" s="47" t="s">
        <v>156</v>
      </c>
      <c r="E75" s="105" t="s">
        <v>318</v>
      </c>
      <c r="F75" s="105" t="s">
        <v>162</v>
      </c>
      <c r="G75" s="105" t="s">
        <v>318</v>
      </c>
      <c r="H75" s="106" t="s">
        <v>218</v>
      </c>
      <c r="I75" s="106" t="s">
        <v>218</v>
      </c>
      <c r="J75" s="106" t="s">
        <v>218</v>
      </c>
      <c r="K75" s="106" t="s">
        <v>218</v>
      </c>
      <c r="L75" s="106" t="s">
        <v>218</v>
      </c>
      <c r="M75" s="106" t="s">
        <v>218</v>
      </c>
      <c r="N75" s="106" t="s">
        <v>218</v>
      </c>
      <c r="O75" s="106" t="s">
        <v>218</v>
      </c>
      <c r="P75" s="105" t="s">
        <v>218</v>
      </c>
      <c r="Q75" s="105" t="s">
        <v>218</v>
      </c>
      <c r="R75" s="106" t="s">
        <v>348</v>
      </c>
      <c r="S75" s="106" t="s">
        <v>218</v>
      </c>
      <c r="T75" s="105" t="s">
        <v>288</v>
      </c>
      <c r="U75" s="106" t="s">
        <v>218</v>
      </c>
      <c r="V75" s="106" t="s">
        <v>218</v>
      </c>
      <c r="W75" s="106" t="s">
        <v>218</v>
      </c>
      <c r="X75" s="106" t="s">
        <v>218</v>
      </c>
      <c r="Y75" s="106" t="s">
        <v>218</v>
      </c>
      <c r="Z75" s="106" t="s">
        <v>218</v>
      </c>
      <c r="AA75" s="105" t="s">
        <v>162</v>
      </c>
      <c r="AB75" s="106" t="s">
        <v>218</v>
      </c>
      <c r="AC75" s="106" t="s">
        <v>218</v>
      </c>
      <c r="AD75" s="105" t="s">
        <v>218</v>
      </c>
      <c r="AE75" s="106" t="s">
        <v>218</v>
      </c>
      <c r="AF75" s="106" t="s">
        <v>218</v>
      </c>
      <c r="AG75" s="106" t="s">
        <v>218</v>
      </c>
      <c r="AH75" s="70">
        <f t="shared" si="1"/>
        <v>0</v>
      </c>
      <c r="AI75" s="71">
        <f t="shared" si="5"/>
        <v>0</v>
      </c>
      <c r="AJ75" s="6">
        <f t="shared" si="2"/>
        <v>2</v>
      </c>
      <c r="AK75" s="6">
        <f t="shared" si="3"/>
        <v>0</v>
      </c>
      <c r="AL75" s="6">
        <f t="shared" si="4"/>
        <v>27</v>
      </c>
      <c r="AM75" s="6">
        <f t="shared" si="17"/>
        <v>29</v>
      </c>
    </row>
    <row r="76" spans="1:39" ht="30">
      <c r="A76" s="20">
        <f t="shared" si="18"/>
        <v>58</v>
      </c>
      <c r="B76" s="124"/>
      <c r="C76" s="23"/>
      <c r="D76" s="14" t="s">
        <v>133</v>
      </c>
      <c r="E76" s="105" t="s">
        <v>322</v>
      </c>
      <c r="F76" s="105" t="s">
        <v>196</v>
      </c>
      <c r="G76" s="105" t="s">
        <v>319</v>
      </c>
      <c r="H76" s="105" t="s">
        <v>213</v>
      </c>
      <c r="I76" s="105" t="s">
        <v>212</v>
      </c>
      <c r="J76" s="105" t="s">
        <v>20</v>
      </c>
      <c r="K76" s="105" t="s">
        <v>355</v>
      </c>
      <c r="L76" s="105" t="s">
        <v>196</v>
      </c>
      <c r="M76" s="105" t="s">
        <v>196</v>
      </c>
      <c r="N76" s="105" t="s">
        <v>212</v>
      </c>
      <c r="O76" s="105" t="s">
        <v>196</v>
      </c>
      <c r="P76" s="105" t="s">
        <v>194</v>
      </c>
      <c r="Q76" s="105" t="s">
        <v>196</v>
      </c>
      <c r="R76" s="106" t="s">
        <v>348</v>
      </c>
      <c r="S76" s="105" t="s">
        <v>176</v>
      </c>
      <c r="T76" s="105" t="s">
        <v>212</v>
      </c>
      <c r="U76" s="105" t="s">
        <v>212</v>
      </c>
      <c r="V76" s="105" t="s">
        <v>196</v>
      </c>
      <c r="W76" s="105" t="s">
        <v>196</v>
      </c>
      <c r="X76" s="106" t="s">
        <v>196</v>
      </c>
      <c r="Y76" s="105" t="s">
        <v>322</v>
      </c>
      <c r="Z76" s="105" t="s">
        <v>119</v>
      </c>
      <c r="AA76" s="105" t="s">
        <v>369</v>
      </c>
      <c r="AB76" s="105" t="s">
        <v>196</v>
      </c>
      <c r="AC76" s="105" t="s">
        <v>196</v>
      </c>
      <c r="AD76" s="105" t="s">
        <v>196</v>
      </c>
      <c r="AE76" s="105" t="s">
        <v>196</v>
      </c>
      <c r="AF76" s="105" t="s">
        <v>196</v>
      </c>
      <c r="AG76" s="106" t="s">
        <v>91</v>
      </c>
      <c r="AH76" s="70">
        <f t="shared" si="1"/>
        <v>3</v>
      </c>
      <c r="AI76" s="71">
        <f t="shared" si="5"/>
        <v>0.10344827586206896</v>
      </c>
      <c r="AJ76" s="6">
        <f t="shared" si="2"/>
        <v>26</v>
      </c>
      <c r="AK76" s="6">
        <f t="shared" si="3"/>
        <v>0</v>
      </c>
      <c r="AL76" s="6">
        <f t="shared" si="4"/>
        <v>0</v>
      </c>
      <c r="AM76" s="6">
        <f t="shared" si="17"/>
        <v>26</v>
      </c>
    </row>
    <row r="77" spans="1:39" ht="38" customHeight="1">
      <c r="A77" s="20">
        <f t="shared" si="18"/>
        <v>59</v>
      </c>
      <c r="B77" s="124"/>
      <c r="C77" s="23"/>
      <c r="D77" s="14" t="s">
        <v>62</v>
      </c>
      <c r="E77" s="105" t="s">
        <v>194</v>
      </c>
      <c r="F77" s="105" t="s">
        <v>194</v>
      </c>
      <c r="G77" s="105" t="s">
        <v>270</v>
      </c>
      <c r="H77" s="105" t="s">
        <v>196</v>
      </c>
      <c r="I77" s="105" t="s">
        <v>102</v>
      </c>
      <c r="J77" s="105" t="s">
        <v>194</v>
      </c>
      <c r="K77" s="105" t="s">
        <v>356</v>
      </c>
      <c r="L77" s="105" t="s">
        <v>196</v>
      </c>
      <c r="M77" s="105" t="s">
        <v>194</v>
      </c>
      <c r="N77" s="105" t="s">
        <v>194</v>
      </c>
      <c r="O77" s="105" t="s">
        <v>194</v>
      </c>
      <c r="P77" s="105" t="s">
        <v>194</v>
      </c>
      <c r="Q77" s="109" t="s">
        <v>194</v>
      </c>
      <c r="R77" s="106" t="s">
        <v>285</v>
      </c>
      <c r="S77" s="105" t="s">
        <v>196</v>
      </c>
      <c r="T77" s="105" t="s">
        <v>291</v>
      </c>
      <c r="U77" s="105" t="s">
        <v>196</v>
      </c>
      <c r="V77" s="105" t="s">
        <v>196</v>
      </c>
      <c r="W77" s="105" t="s">
        <v>194</v>
      </c>
      <c r="X77" s="106" t="s">
        <v>194</v>
      </c>
      <c r="Y77" s="105" t="s">
        <v>205</v>
      </c>
      <c r="Z77" s="105" t="s">
        <v>121</v>
      </c>
      <c r="AA77" s="105" t="s">
        <v>112</v>
      </c>
      <c r="AB77" s="105" t="s">
        <v>196</v>
      </c>
      <c r="AC77" s="105" t="s">
        <v>196</v>
      </c>
      <c r="AD77" s="105" t="s">
        <v>274</v>
      </c>
      <c r="AE77" s="105" t="s">
        <v>196</v>
      </c>
      <c r="AF77" s="105" t="s">
        <v>196</v>
      </c>
      <c r="AG77" s="106" t="s">
        <v>194</v>
      </c>
      <c r="AH77" s="70">
        <f t="shared" si="1"/>
        <v>17</v>
      </c>
      <c r="AI77" s="71">
        <f t="shared" si="5"/>
        <v>0.5862068965517241</v>
      </c>
      <c r="AJ77" s="6">
        <f t="shared" si="2"/>
        <v>10</v>
      </c>
      <c r="AK77" s="6">
        <f t="shared" si="3"/>
        <v>2</v>
      </c>
      <c r="AL77" s="6">
        <f t="shared" si="4"/>
        <v>0</v>
      </c>
      <c r="AM77" s="6">
        <f t="shared" si="17"/>
        <v>12</v>
      </c>
    </row>
    <row r="78" spans="1:39" ht="60">
      <c r="A78" s="20">
        <f t="shared" si="18"/>
        <v>60</v>
      </c>
      <c r="B78" s="124"/>
      <c r="C78" s="23"/>
      <c r="D78" s="14" t="s">
        <v>174</v>
      </c>
      <c r="E78" s="105" t="s">
        <v>259</v>
      </c>
      <c r="F78" s="105" t="s">
        <v>194</v>
      </c>
      <c r="G78" s="105" t="s">
        <v>29</v>
      </c>
      <c r="H78" s="105" t="s">
        <v>196</v>
      </c>
      <c r="I78" s="105" t="s">
        <v>31</v>
      </c>
      <c r="J78" s="105" t="s">
        <v>194</v>
      </c>
      <c r="K78" s="105" t="s">
        <v>361</v>
      </c>
      <c r="L78" s="105" t="s">
        <v>196</v>
      </c>
      <c r="M78" s="105" t="s">
        <v>194</v>
      </c>
      <c r="N78" s="105" t="s">
        <v>194</v>
      </c>
      <c r="O78" s="105" t="s">
        <v>36</v>
      </c>
      <c r="P78" s="105" t="s">
        <v>270</v>
      </c>
      <c r="Q78" s="109" t="s">
        <v>360</v>
      </c>
      <c r="R78" s="106" t="s">
        <v>198</v>
      </c>
      <c r="S78" s="105" t="s">
        <v>196</v>
      </c>
      <c r="T78" s="105" t="s">
        <v>296</v>
      </c>
      <c r="U78" s="105" t="s">
        <v>31</v>
      </c>
      <c r="V78" s="105" t="s">
        <v>194</v>
      </c>
      <c r="W78" s="105" t="s">
        <v>194</v>
      </c>
      <c r="X78" s="106" t="s">
        <v>31</v>
      </c>
      <c r="Y78" s="105" t="s">
        <v>36</v>
      </c>
      <c r="Z78" s="105" t="s">
        <v>194</v>
      </c>
      <c r="AA78" s="105" t="s">
        <v>369</v>
      </c>
      <c r="AB78" s="105" t="s">
        <v>36</v>
      </c>
      <c r="AC78" s="105" t="s">
        <v>196</v>
      </c>
      <c r="AD78" s="105" t="s">
        <v>196</v>
      </c>
      <c r="AE78" s="105" t="s">
        <v>194</v>
      </c>
      <c r="AF78" s="105" t="s">
        <v>194</v>
      </c>
      <c r="AG78" s="106" t="s">
        <v>194</v>
      </c>
      <c r="AH78" s="70">
        <f>COUNTIF(E78:AG78,"Yes**")</f>
        <v>22</v>
      </c>
      <c r="AI78" s="71">
        <f aca="true" t="shared" si="19" ref="AI78:AI93">AH78/$AG$5</f>
        <v>0.7586206896551724</v>
      </c>
      <c r="AJ78" s="6">
        <f aca="true" t="shared" si="20" ref="AJ78:AJ88">COUNTIF(E78:AG78,"No**")</f>
        <v>6</v>
      </c>
      <c r="AK78" s="6">
        <f aca="true" t="shared" si="21" ref="AK78:AK88">COUNTIF(E78:AG78,"Unknown**")</f>
        <v>1</v>
      </c>
      <c r="AL78" s="6">
        <f aca="true" t="shared" si="22" ref="AL78:AL93">COUNTIF(E78:AG78,"*NA*")</f>
        <v>0</v>
      </c>
      <c r="AM78" s="6">
        <f t="shared" si="17"/>
        <v>7</v>
      </c>
    </row>
    <row r="79" spans="1:627" s="3" customFormat="1" ht="30">
      <c r="A79" s="20">
        <f t="shared" si="18"/>
        <v>61</v>
      </c>
      <c r="B79" s="18"/>
      <c r="C79" s="23"/>
      <c r="D79" s="47" t="s">
        <v>175</v>
      </c>
      <c r="E79" s="105" t="s">
        <v>194</v>
      </c>
      <c r="F79" s="105" t="s">
        <v>198</v>
      </c>
      <c r="G79" s="105" t="s">
        <v>196</v>
      </c>
      <c r="H79" s="105" t="s">
        <v>30</v>
      </c>
      <c r="I79" s="105" t="s">
        <v>97</v>
      </c>
      <c r="J79" s="105" t="s">
        <v>196</v>
      </c>
      <c r="K79" s="105" t="s">
        <v>337</v>
      </c>
      <c r="L79" s="105" t="s">
        <v>34</v>
      </c>
      <c r="M79" s="105" t="s">
        <v>197</v>
      </c>
      <c r="N79" s="105" t="s">
        <v>194</v>
      </c>
      <c r="O79" s="105" t="s">
        <v>196</v>
      </c>
      <c r="P79" s="105" t="s">
        <v>274</v>
      </c>
      <c r="Q79" s="109" t="s">
        <v>196</v>
      </c>
      <c r="R79" s="106" t="s">
        <v>37</v>
      </c>
      <c r="S79" s="105" t="s">
        <v>33</v>
      </c>
      <c r="T79" s="105" t="s">
        <v>30</v>
      </c>
      <c r="U79" s="105" t="s">
        <v>38</v>
      </c>
      <c r="V79" s="105" t="s">
        <v>93</v>
      </c>
      <c r="W79" s="105" t="s">
        <v>194</v>
      </c>
      <c r="X79" s="106" t="s">
        <v>55</v>
      </c>
      <c r="Y79" s="105" t="s">
        <v>196</v>
      </c>
      <c r="Z79" s="105" t="s">
        <v>194</v>
      </c>
      <c r="AA79" s="105" t="s">
        <v>372</v>
      </c>
      <c r="AB79" s="105" t="s">
        <v>196</v>
      </c>
      <c r="AC79" s="105" t="s">
        <v>16</v>
      </c>
      <c r="AD79" s="105" t="s">
        <v>218</v>
      </c>
      <c r="AE79" s="105" t="s">
        <v>289</v>
      </c>
      <c r="AF79" s="105" t="s">
        <v>332</v>
      </c>
      <c r="AG79" s="106" t="s">
        <v>98</v>
      </c>
      <c r="AH79" s="70">
        <f aca="true" t="shared" si="23" ref="AH79:AH88">COUNTIF(E79:AG79,"Yes**")</f>
        <v>8</v>
      </c>
      <c r="AI79" s="71">
        <f t="shared" si="19"/>
        <v>0.27586206896551724</v>
      </c>
      <c r="AJ79" s="6">
        <f t="shared" si="20"/>
        <v>13</v>
      </c>
      <c r="AK79" s="6">
        <f t="shared" si="21"/>
        <v>1</v>
      </c>
      <c r="AL79" s="6">
        <f t="shared" si="22"/>
        <v>7</v>
      </c>
      <c r="AM79" s="6">
        <f t="shared" si="17"/>
        <v>21</v>
      </c>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row>
    <row r="80" spans="1:627" s="3" customFormat="1" ht="45">
      <c r="A80" s="20">
        <f t="shared" si="18"/>
        <v>62</v>
      </c>
      <c r="B80" s="18"/>
      <c r="C80" s="23"/>
      <c r="D80" s="47" t="s">
        <v>131</v>
      </c>
      <c r="E80" s="105" t="s">
        <v>196</v>
      </c>
      <c r="F80" s="105" t="s">
        <v>198</v>
      </c>
      <c r="G80" s="105" t="s">
        <v>196</v>
      </c>
      <c r="H80" s="105" t="s">
        <v>30</v>
      </c>
      <c r="I80" s="105" t="s">
        <v>25</v>
      </c>
      <c r="J80" s="105" t="s">
        <v>204</v>
      </c>
      <c r="K80" s="105" t="s">
        <v>332</v>
      </c>
      <c r="L80" s="105" t="s">
        <v>35</v>
      </c>
      <c r="M80" s="105" t="s">
        <v>194</v>
      </c>
      <c r="N80" s="105" t="s">
        <v>325</v>
      </c>
      <c r="O80" s="105" t="s">
        <v>196</v>
      </c>
      <c r="P80" s="105" t="s">
        <v>196</v>
      </c>
      <c r="Q80" s="109" t="s">
        <v>196</v>
      </c>
      <c r="R80" s="106" t="s">
        <v>37</v>
      </c>
      <c r="S80" s="105" t="s">
        <v>33</v>
      </c>
      <c r="T80" s="105" t="s">
        <v>30</v>
      </c>
      <c r="U80" s="105" t="s">
        <v>38</v>
      </c>
      <c r="V80" s="105" t="s">
        <v>94</v>
      </c>
      <c r="W80" s="105" t="s">
        <v>195</v>
      </c>
      <c r="X80" s="106" t="s">
        <v>345</v>
      </c>
      <c r="Y80" s="105" t="s">
        <v>196</v>
      </c>
      <c r="Z80" s="105" t="s">
        <v>115</v>
      </c>
      <c r="AA80" s="105" t="s">
        <v>369</v>
      </c>
      <c r="AB80" s="105" t="s">
        <v>196</v>
      </c>
      <c r="AC80" s="105" t="s">
        <v>16</v>
      </c>
      <c r="AD80" s="105" t="s">
        <v>218</v>
      </c>
      <c r="AE80" s="105" t="s">
        <v>276</v>
      </c>
      <c r="AF80" s="105" t="s">
        <v>332</v>
      </c>
      <c r="AG80" s="106" t="s">
        <v>39</v>
      </c>
      <c r="AH80" s="70">
        <f t="shared" si="23"/>
        <v>5</v>
      </c>
      <c r="AI80" s="71">
        <f t="shared" si="19"/>
        <v>0.1724137931034483</v>
      </c>
      <c r="AJ80" s="6">
        <f t="shared" si="20"/>
        <v>16</v>
      </c>
      <c r="AK80" s="6">
        <f t="shared" si="21"/>
        <v>1</v>
      </c>
      <c r="AL80" s="6">
        <f t="shared" si="22"/>
        <v>7</v>
      </c>
      <c r="AM80" s="6">
        <f t="shared" si="17"/>
        <v>24</v>
      </c>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row>
    <row r="81" spans="1:39" ht="30">
      <c r="A81" s="20">
        <f t="shared" si="18"/>
        <v>63</v>
      </c>
      <c r="B81" s="18"/>
      <c r="C81" s="23"/>
      <c r="D81" s="14" t="s">
        <v>137</v>
      </c>
      <c r="E81" s="105" t="s">
        <v>196</v>
      </c>
      <c r="F81" s="105" t="s">
        <v>194</v>
      </c>
      <c r="G81" s="105" t="s">
        <v>32</v>
      </c>
      <c r="H81" s="105" t="s">
        <v>194</v>
      </c>
      <c r="I81" s="105" t="s">
        <v>194</v>
      </c>
      <c r="J81" s="105" t="s">
        <v>194</v>
      </c>
      <c r="K81" s="105" t="s">
        <v>355</v>
      </c>
      <c r="L81" s="105" t="s">
        <v>194</v>
      </c>
      <c r="M81" s="105" t="s">
        <v>194</v>
      </c>
      <c r="N81" s="105" t="s">
        <v>194</v>
      </c>
      <c r="O81" s="105" t="s">
        <v>32</v>
      </c>
      <c r="P81" s="106" t="s">
        <v>194</v>
      </c>
      <c r="Q81" s="109" t="s">
        <v>194</v>
      </c>
      <c r="R81" s="106" t="s">
        <v>47</v>
      </c>
      <c r="S81" s="105" t="s">
        <v>217</v>
      </c>
      <c r="T81" s="105" t="s">
        <v>194</v>
      </c>
      <c r="U81" s="105" t="s">
        <v>336</v>
      </c>
      <c r="V81" s="105" t="s">
        <v>95</v>
      </c>
      <c r="W81" s="105" t="s">
        <v>194</v>
      </c>
      <c r="X81" s="106" t="s">
        <v>31</v>
      </c>
      <c r="Y81" s="105" t="s">
        <v>196</v>
      </c>
      <c r="Z81" s="105" t="s">
        <v>194</v>
      </c>
      <c r="AA81" s="105" t="s">
        <v>371</v>
      </c>
      <c r="AB81" s="105" t="s">
        <v>36</v>
      </c>
      <c r="AC81" s="105" t="s">
        <v>197</v>
      </c>
      <c r="AD81" s="105" t="s">
        <v>194</v>
      </c>
      <c r="AE81" s="105" t="s">
        <v>194</v>
      </c>
      <c r="AF81" s="105" t="s">
        <v>333</v>
      </c>
      <c r="AG81" s="106" t="s">
        <v>98</v>
      </c>
      <c r="AH81" s="70">
        <f>COUNTIF(E81:AG81,"Yes**")</f>
        <v>23</v>
      </c>
      <c r="AI81" s="71">
        <f t="shared" si="19"/>
        <v>0.7931034482758621</v>
      </c>
      <c r="AJ81" s="6">
        <f>COUNTIF(E81:AG81,"No**")</f>
        <v>6</v>
      </c>
      <c r="AK81" s="6">
        <f t="shared" si="21"/>
        <v>0</v>
      </c>
      <c r="AL81" s="6">
        <f t="shared" si="22"/>
        <v>0</v>
      </c>
      <c r="AM81" s="6">
        <f t="shared" si="17"/>
        <v>6</v>
      </c>
    </row>
    <row r="82" spans="1:39" ht="30">
      <c r="A82" s="20">
        <f t="shared" si="18"/>
        <v>64</v>
      </c>
      <c r="B82" s="18"/>
      <c r="C82" s="23"/>
      <c r="D82" s="14" t="s">
        <v>132</v>
      </c>
      <c r="E82" s="105" t="s">
        <v>196</v>
      </c>
      <c r="F82" s="105" t="s">
        <v>196</v>
      </c>
      <c r="G82" s="105" t="s">
        <v>196</v>
      </c>
      <c r="H82" s="105" t="s">
        <v>196</v>
      </c>
      <c r="I82" s="105" t="s">
        <v>196</v>
      </c>
      <c r="J82" s="105" t="s">
        <v>196</v>
      </c>
      <c r="K82" s="105" t="s">
        <v>196</v>
      </c>
      <c r="L82" s="105" t="s">
        <v>196</v>
      </c>
      <c r="M82" s="105" t="s">
        <v>194</v>
      </c>
      <c r="N82" s="105" t="s">
        <v>196</v>
      </c>
      <c r="O82" s="105" t="s">
        <v>194</v>
      </c>
      <c r="P82" s="105" t="s">
        <v>194</v>
      </c>
      <c r="Q82" s="105" t="s">
        <v>196</v>
      </c>
      <c r="R82" s="105" t="s">
        <v>196</v>
      </c>
      <c r="S82" s="105" t="s">
        <v>196</v>
      </c>
      <c r="T82" s="105" t="s">
        <v>196</v>
      </c>
      <c r="U82" s="105" t="s">
        <v>196</v>
      </c>
      <c r="V82" s="105" t="s">
        <v>196</v>
      </c>
      <c r="W82" s="105" t="s">
        <v>196</v>
      </c>
      <c r="X82" s="105" t="s">
        <v>196</v>
      </c>
      <c r="Y82" s="105" t="s">
        <v>196</v>
      </c>
      <c r="Z82" s="105" t="s">
        <v>196</v>
      </c>
      <c r="AA82" s="105" t="s">
        <v>196</v>
      </c>
      <c r="AB82" s="105" t="s">
        <v>196</v>
      </c>
      <c r="AC82" s="105" t="s">
        <v>196</v>
      </c>
      <c r="AD82" s="105" t="s">
        <v>196</v>
      </c>
      <c r="AE82" s="105" t="s">
        <v>196</v>
      </c>
      <c r="AF82" s="105" t="s">
        <v>336</v>
      </c>
      <c r="AG82" s="105" t="s">
        <v>196</v>
      </c>
      <c r="AH82" s="70">
        <f>COUNTIF(E82:AG82,"Yes**")</f>
        <v>4</v>
      </c>
      <c r="AI82" s="71">
        <f t="shared" si="19"/>
        <v>0.13793103448275862</v>
      </c>
      <c r="AJ82" s="6">
        <f>COUNTIF(E82:AG82,"No**")</f>
        <v>25</v>
      </c>
      <c r="AK82" s="6">
        <f t="shared" si="21"/>
        <v>0</v>
      </c>
      <c r="AL82" s="6">
        <f t="shared" si="22"/>
        <v>0</v>
      </c>
      <c r="AM82" s="6">
        <f t="shared" si="17"/>
        <v>25</v>
      </c>
    </row>
    <row r="83" spans="1:39" ht="30">
      <c r="A83" s="20">
        <f t="shared" si="18"/>
        <v>65</v>
      </c>
      <c r="B83" s="18"/>
      <c r="C83" s="23"/>
      <c r="D83" s="14" t="s">
        <v>135</v>
      </c>
      <c r="E83" s="105" t="s">
        <v>196</v>
      </c>
      <c r="F83" s="105" t="s">
        <v>196</v>
      </c>
      <c r="G83" s="105" t="s">
        <v>196</v>
      </c>
      <c r="H83" s="105" t="s">
        <v>196</v>
      </c>
      <c r="I83" s="105" t="s">
        <v>196</v>
      </c>
      <c r="J83" s="105" t="s">
        <v>196</v>
      </c>
      <c r="K83" s="105" t="s">
        <v>362</v>
      </c>
      <c r="L83" s="105" t="s">
        <v>196</v>
      </c>
      <c r="M83" s="105" t="s">
        <v>196</v>
      </c>
      <c r="N83" s="105" t="s">
        <v>196</v>
      </c>
      <c r="O83" s="105" t="s">
        <v>196</v>
      </c>
      <c r="P83" s="105" t="s">
        <v>196</v>
      </c>
      <c r="Q83" s="105" t="s">
        <v>196</v>
      </c>
      <c r="R83" s="106" t="s">
        <v>21</v>
      </c>
      <c r="S83" s="105" t="s">
        <v>196</v>
      </c>
      <c r="T83" s="105" t="s">
        <v>196</v>
      </c>
      <c r="U83" s="105" t="s">
        <v>196</v>
      </c>
      <c r="V83" s="105" t="s">
        <v>196</v>
      </c>
      <c r="W83" s="105" t="s">
        <v>339</v>
      </c>
      <c r="X83" s="106" t="s">
        <v>196</v>
      </c>
      <c r="Y83" s="105" t="s">
        <v>196</v>
      </c>
      <c r="Z83" s="105" t="s">
        <v>196</v>
      </c>
      <c r="AA83" s="105" t="s">
        <v>196</v>
      </c>
      <c r="AB83" s="105" t="s">
        <v>196</v>
      </c>
      <c r="AC83" s="105" t="s">
        <v>196</v>
      </c>
      <c r="AD83" s="105" t="s">
        <v>196</v>
      </c>
      <c r="AE83" s="105" t="s">
        <v>196</v>
      </c>
      <c r="AF83" s="105" t="s">
        <v>333</v>
      </c>
      <c r="AG83" s="106" t="s">
        <v>196</v>
      </c>
      <c r="AH83" s="70">
        <f t="shared" si="23"/>
        <v>0</v>
      </c>
      <c r="AI83" s="71">
        <f t="shared" si="19"/>
        <v>0</v>
      </c>
      <c r="AJ83" s="6">
        <f t="shared" si="20"/>
        <v>29</v>
      </c>
      <c r="AK83" s="6">
        <f t="shared" si="21"/>
        <v>0</v>
      </c>
      <c r="AL83" s="6">
        <f t="shared" si="22"/>
        <v>0</v>
      </c>
      <c r="AM83" s="6">
        <f t="shared" si="17"/>
        <v>29</v>
      </c>
    </row>
    <row r="84" spans="1:39" ht="45">
      <c r="A84" s="20">
        <f t="shared" si="18"/>
        <v>66</v>
      </c>
      <c r="B84" s="18"/>
      <c r="C84" s="125"/>
      <c r="D84" s="14" t="s">
        <v>129</v>
      </c>
      <c r="E84" s="105" t="s">
        <v>196</v>
      </c>
      <c r="F84" s="105" t="s">
        <v>196</v>
      </c>
      <c r="G84" s="105" t="s">
        <v>196</v>
      </c>
      <c r="H84" s="105" t="s">
        <v>196</v>
      </c>
      <c r="I84" s="105" t="s">
        <v>130</v>
      </c>
      <c r="J84" s="105" t="s">
        <v>196</v>
      </c>
      <c r="K84" s="105" t="s">
        <v>194</v>
      </c>
      <c r="L84" s="105" t="s">
        <v>196</v>
      </c>
      <c r="M84" s="105" t="s">
        <v>196</v>
      </c>
      <c r="N84" s="105" t="s">
        <v>194</v>
      </c>
      <c r="O84" s="105" t="s">
        <v>194</v>
      </c>
      <c r="P84" s="105" t="s">
        <v>194</v>
      </c>
      <c r="Q84" s="105" t="s">
        <v>194</v>
      </c>
      <c r="R84" s="106" t="s">
        <v>22</v>
      </c>
      <c r="S84" s="105" t="s">
        <v>194</v>
      </c>
      <c r="T84" s="105" t="s">
        <v>196</v>
      </c>
      <c r="U84" s="105" t="s">
        <v>196</v>
      </c>
      <c r="V84" s="105" t="s">
        <v>196</v>
      </c>
      <c r="W84" s="105" t="s">
        <v>194</v>
      </c>
      <c r="X84" s="106" t="s">
        <v>196</v>
      </c>
      <c r="Y84" s="105" t="s">
        <v>196</v>
      </c>
      <c r="Z84" s="105" t="s">
        <v>117</v>
      </c>
      <c r="AA84" s="105" t="s">
        <v>194</v>
      </c>
      <c r="AB84" s="105" t="s">
        <v>196</v>
      </c>
      <c r="AC84" s="105" t="s">
        <v>194</v>
      </c>
      <c r="AD84" s="105" t="s">
        <v>196</v>
      </c>
      <c r="AE84" s="105" t="s">
        <v>194</v>
      </c>
      <c r="AF84" s="105" t="s">
        <v>336</v>
      </c>
      <c r="AG84" s="106" t="s">
        <v>196</v>
      </c>
      <c r="AH84" s="70">
        <f t="shared" si="23"/>
        <v>13</v>
      </c>
      <c r="AI84" s="71">
        <f t="shared" si="19"/>
        <v>0.4482758620689655</v>
      </c>
      <c r="AJ84" s="6">
        <f t="shared" si="20"/>
        <v>15</v>
      </c>
      <c r="AK84" s="6">
        <f t="shared" si="21"/>
        <v>1</v>
      </c>
      <c r="AL84" s="6">
        <f t="shared" si="22"/>
        <v>0</v>
      </c>
      <c r="AM84" s="6">
        <f t="shared" si="17"/>
        <v>16</v>
      </c>
    </row>
    <row r="85" spans="1:39" ht="75">
      <c r="A85" s="20">
        <f t="shared" si="18"/>
        <v>67</v>
      </c>
      <c r="B85" s="18"/>
      <c r="C85" s="125"/>
      <c r="D85" s="14" t="s">
        <v>307</v>
      </c>
      <c r="E85" s="105" t="s">
        <v>196</v>
      </c>
      <c r="F85" s="105" t="s">
        <v>196</v>
      </c>
      <c r="G85" s="105" t="s">
        <v>196</v>
      </c>
      <c r="H85" s="105" t="s">
        <v>196</v>
      </c>
      <c r="I85" s="105" t="s">
        <v>196</v>
      </c>
      <c r="J85" s="105" t="s">
        <v>196</v>
      </c>
      <c r="K85" s="105" t="s">
        <v>196</v>
      </c>
      <c r="L85" s="105" t="s">
        <v>196</v>
      </c>
      <c r="M85" s="105" t="s">
        <v>196</v>
      </c>
      <c r="N85" s="105" t="s">
        <v>196</v>
      </c>
      <c r="O85" s="105" t="s">
        <v>196</v>
      </c>
      <c r="P85" s="105" t="s">
        <v>196</v>
      </c>
      <c r="Q85" s="105" t="s">
        <v>196</v>
      </c>
      <c r="R85" s="106" t="s">
        <v>23</v>
      </c>
      <c r="S85" s="105" t="s">
        <v>196</v>
      </c>
      <c r="T85" s="105" t="s">
        <v>196</v>
      </c>
      <c r="U85" s="105" t="s">
        <v>196</v>
      </c>
      <c r="V85" s="105" t="s">
        <v>196</v>
      </c>
      <c r="W85" s="105" t="s">
        <v>96</v>
      </c>
      <c r="X85" s="106" t="s">
        <v>344</v>
      </c>
      <c r="Y85" s="105" t="s">
        <v>196</v>
      </c>
      <c r="Z85" s="105" t="s">
        <v>208</v>
      </c>
      <c r="AA85" s="105" t="s">
        <v>196</v>
      </c>
      <c r="AB85" s="105" t="s">
        <v>196</v>
      </c>
      <c r="AC85" s="105" t="s">
        <v>196</v>
      </c>
      <c r="AD85" s="105" t="s">
        <v>196</v>
      </c>
      <c r="AE85" s="105" t="s">
        <v>196</v>
      </c>
      <c r="AF85" s="105" t="s">
        <v>196</v>
      </c>
      <c r="AG85" s="106" t="s">
        <v>90</v>
      </c>
      <c r="AH85" s="70">
        <f t="shared" si="23"/>
        <v>3</v>
      </c>
      <c r="AI85" s="71">
        <f t="shared" si="19"/>
        <v>0.10344827586206896</v>
      </c>
      <c r="AJ85" s="6">
        <f t="shared" si="20"/>
        <v>26</v>
      </c>
      <c r="AK85" s="6">
        <f t="shared" si="21"/>
        <v>0</v>
      </c>
      <c r="AL85" s="6">
        <f t="shared" si="22"/>
        <v>0</v>
      </c>
      <c r="AM85" s="6">
        <f t="shared" si="17"/>
        <v>26</v>
      </c>
    </row>
    <row r="86" spans="1:39" ht="60">
      <c r="A86" s="20">
        <f>A85+1</f>
        <v>68</v>
      </c>
      <c r="B86" s="18"/>
      <c r="C86" s="125"/>
      <c r="D86" s="29" t="s">
        <v>193</v>
      </c>
      <c r="E86" s="110" t="s">
        <v>198</v>
      </c>
      <c r="F86" s="110" t="s">
        <v>246</v>
      </c>
      <c r="G86" s="110" t="s">
        <v>196</v>
      </c>
      <c r="H86" s="110" t="s">
        <v>341</v>
      </c>
      <c r="I86" s="110" t="s">
        <v>106</v>
      </c>
      <c r="J86" s="110" t="s">
        <v>196</v>
      </c>
      <c r="K86" s="110" t="s">
        <v>338</v>
      </c>
      <c r="L86" s="110" t="s">
        <v>194</v>
      </c>
      <c r="M86" s="110" t="s">
        <v>194</v>
      </c>
      <c r="N86" s="110" t="s">
        <v>196</v>
      </c>
      <c r="O86" s="110" t="s">
        <v>245</v>
      </c>
      <c r="P86" s="110" t="s">
        <v>109</v>
      </c>
      <c r="Q86" s="110" t="s">
        <v>198</v>
      </c>
      <c r="R86" s="111" t="s">
        <v>198</v>
      </c>
      <c r="S86" s="110" t="s">
        <v>198</v>
      </c>
      <c r="T86" s="110" t="s">
        <v>52</v>
      </c>
      <c r="U86" s="110" t="s">
        <v>332</v>
      </c>
      <c r="V86" s="110" t="s">
        <v>196</v>
      </c>
      <c r="W86" s="110" t="s">
        <v>281</v>
      </c>
      <c r="X86" s="111" t="s">
        <v>194</v>
      </c>
      <c r="Y86" s="110" t="s">
        <v>53</v>
      </c>
      <c r="Z86" s="110" t="s">
        <v>209</v>
      </c>
      <c r="AA86" s="110" t="s">
        <v>196</v>
      </c>
      <c r="AB86" s="110" t="s">
        <v>194</v>
      </c>
      <c r="AC86" s="110" t="s">
        <v>54</v>
      </c>
      <c r="AD86" s="110" t="s">
        <v>198</v>
      </c>
      <c r="AE86" s="110" t="s">
        <v>196</v>
      </c>
      <c r="AF86" s="110" t="s">
        <v>194</v>
      </c>
      <c r="AG86" s="111" t="s">
        <v>17</v>
      </c>
      <c r="AH86" s="70">
        <f t="shared" si="23"/>
        <v>12</v>
      </c>
      <c r="AI86" s="71">
        <f t="shared" si="19"/>
        <v>0.41379310344827586</v>
      </c>
      <c r="AJ86" s="6">
        <f t="shared" si="20"/>
        <v>10</v>
      </c>
      <c r="AK86" s="6">
        <f t="shared" si="21"/>
        <v>7</v>
      </c>
      <c r="AL86" s="6">
        <f t="shared" si="22"/>
        <v>0</v>
      </c>
      <c r="AM86" s="6">
        <f t="shared" si="17"/>
        <v>17</v>
      </c>
    </row>
    <row r="87" spans="1:627" s="3" customFormat="1" ht="75">
      <c r="A87" s="20">
        <v>69</v>
      </c>
      <c r="B87" s="18"/>
      <c r="C87" s="40"/>
      <c r="D87" s="61" t="s">
        <v>275</v>
      </c>
      <c r="E87" s="105" t="s">
        <v>196</v>
      </c>
      <c r="F87" s="105" t="s">
        <v>196</v>
      </c>
      <c r="G87" s="105" t="s">
        <v>196</v>
      </c>
      <c r="H87" s="105" t="s">
        <v>196</v>
      </c>
      <c r="I87" s="105" t="s">
        <v>196</v>
      </c>
      <c r="J87" s="105" t="s">
        <v>196</v>
      </c>
      <c r="K87" s="105" t="s">
        <v>355</v>
      </c>
      <c r="L87" s="105" t="s">
        <v>250</v>
      </c>
      <c r="M87" s="105" t="s">
        <v>196</v>
      </c>
      <c r="N87" s="105" t="s">
        <v>196</v>
      </c>
      <c r="O87" s="105" t="s">
        <v>196</v>
      </c>
      <c r="P87" s="105" t="s">
        <v>196</v>
      </c>
      <c r="Q87" s="105" t="s">
        <v>197</v>
      </c>
      <c r="R87" s="106" t="s">
        <v>285</v>
      </c>
      <c r="S87" s="105" t="s">
        <v>196</v>
      </c>
      <c r="T87" s="105" t="s">
        <v>196</v>
      </c>
      <c r="U87" s="105" t="s">
        <v>339</v>
      </c>
      <c r="V87" s="105" t="s">
        <v>196</v>
      </c>
      <c r="W87" s="105" t="s">
        <v>196</v>
      </c>
      <c r="X87" s="106" t="s">
        <v>345</v>
      </c>
      <c r="Y87" s="105" t="s">
        <v>196</v>
      </c>
      <c r="Z87" s="105" t="s">
        <v>196</v>
      </c>
      <c r="AA87" s="105" t="s">
        <v>196</v>
      </c>
      <c r="AB87" s="105" t="s">
        <v>196</v>
      </c>
      <c r="AC87" s="105" t="s">
        <v>196</v>
      </c>
      <c r="AD87" s="105" t="s">
        <v>197</v>
      </c>
      <c r="AE87" s="105" t="s">
        <v>196</v>
      </c>
      <c r="AF87" s="105" t="s">
        <v>332</v>
      </c>
      <c r="AG87" s="106" t="s">
        <v>49</v>
      </c>
      <c r="AH87" s="70">
        <f t="shared" si="23"/>
        <v>1</v>
      </c>
      <c r="AI87" s="71">
        <f t="shared" si="19"/>
        <v>0.034482758620689655</v>
      </c>
      <c r="AJ87" s="6">
        <f t="shared" si="20"/>
        <v>27</v>
      </c>
      <c r="AK87" s="6">
        <f t="shared" si="21"/>
        <v>1</v>
      </c>
      <c r="AL87" s="6">
        <f t="shared" si="22"/>
        <v>0</v>
      </c>
      <c r="AM87" s="6">
        <f t="shared" si="17"/>
        <v>28</v>
      </c>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row>
    <row r="88" spans="1:39" ht="60">
      <c r="A88" s="20">
        <f>A87+1</f>
        <v>70</v>
      </c>
      <c r="B88" s="18"/>
      <c r="C88" s="40"/>
      <c r="D88" s="14" t="s">
        <v>298</v>
      </c>
      <c r="E88" s="105" t="s">
        <v>196</v>
      </c>
      <c r="F88" s="105" t="s">
        <v>196</v>
      </c>
      <c r="G88" s="105" t="s">
        <v>196</v>
      </c>
      <c r="H88" s="105" t="s">
        <v>345</v>
      </c>
      <c r="I88" s="105" t="s">
        <v>90</v>
      </c>
      <c r="J88" s="105" t="s">
        <v>90</v>
      </c>
      <c r="K88" s="105" t="s">
        <v>90</v>
      </c>
      <c r="L88" s="105" t="s">
        <v>196</v>
      </c>
      <c r="M88" s="105" t="s">
        <v>196</v>
      </c>
      <c r="N88" s="105" t="s">
        <v>332</v>
      </c>
      <c r="O88" s="105" t="s">
        <v>196</v>
      </c>
      <c r="P88" s="105" t="s">
        <v>196</v>
      </c>
      <c r="Q88" s="105" t="s">
        <v>196</v>
      </c>
      <c r="R88" s="106" t="s">
        <v>285</v>
      </c>
      <c r="S88" s="105" t="s">
        <v>196</v>
      </c>
      <c r="T88" s="105" t="s">
        <v>287</v>
      </c>
      <c r="U88" s="105" t="s">
        <v>196</v>
      </c>
      <c r="V88" s="105" t="s">
        <v>95</v>
      </c>
      <c r="W88" s="105" t="s">
        <v>332</v>
      </c>
      <c r="X88" s="106" t="s">
        <v>346</v>
      </c>
      <c r="Y88" s="105" t="s">
        <v>196</v>
      </c>
      <c r="Z88" s="105" t="s">
        <v>196</v>
      </c>
      <c r="AA88" s="105" t="s">
        <v>196</v>
      </c>
      <c r="AB88" s="105" t="s">
        <v>196</v>
      </c>
      <c r="AC88" s="105" t="s">
        <v>196</v>
      </c>
      <c r="AD88" s="105" t="s">
        <v>196</v>
      </c>
      <c r="AE88" s="105" t="s">
        <v>276</v>
      </c>
      <c r="AF88" s="105" t="s">
        <v>332</v>
      </c>
      <c r="AG88" s="106" t="s">
        <v>98</v>
      </c>
      <c r="AH88" s="70">
        <f t="shared" si="23"/>
        <v>1</v>
      </c>
      <c r="AI88" s="71">
        <f t="shared" si="19"/>
        <v>0.034482758620689655</v>
      </c>
      <c r="AJ88" s="6">
        <f t="shared" si="20"/>
        <v>27</v>
      </c>
      <c r="AK88" s="6">
        <f t="shared" si="21"/>
        <v>1</v>
      </c>
      <c r="AL88" s="6">
        <f t="shared" si="22"/>
        <v>0</v>
      </c>
      <c r="AM88" s="6">
        <f t="shared" si="17"/>
        <v>28</v>
      </c>
    </row>
    <row r="89" spans="1:39" ht="60" customHeight="1">
      <c r="A89" s="20"/>
      <c r="B89" s="18"/>
      <c r="C89" s="40" t="s">
        <v>74</v>
      </c>
      <c r="D89" s="60" t="s">
        <v>202</v>
      </c>
      <c r="E89" s="5"/>
      <c r="F89" s="5"/>
      <c r="G89" s="5"/>
      <c r="H89" s="5"/>
      <c r="I89" s="5"/>
      <c r="J89" s="5"/>
      <c r="K89" s="5"/>
      <c r="L89" s="5"/>
      <c r="M89" s="5"/>
      <c r="N89" s="5"/>
      <c r="O89" s="5"/>
      <c r="P89" s="5"/>
      <c r="Q89" s="5"/>
      <c r="R89" s="49"/>
      <c r="S89" s="5"/>
      <c r="T89" s="5"/>
      <c r="U89" s="5"/>
      <c r="V89" s="5"/>
      <c r="W89" s="5"/>
      <c r="X89" s="49"/>
      <c r="Y89" s="5"/>
      <c r="Z89" s="5"/>
      <c r="AA89" s="5"/>
      <c r="AB89" s="5"/>
      <c r="AC89" s="5"/>
      <c r="AD89" s="5"/>
      <c r="AE89" s="5"/>
      <c r="AF89" s="5"/>
      <c r="AG89" s="62"/>
      <c r="AH89" s="67"/>
      <c r="AI89" s="65"/>
      <c r="AJ89" s="64"/>
      <c r="AK89" s="64"/>
      <c r="AL89" s="64"/>
      <c r="AM89" s="64"/>
    </row>
    <row r="90" spans="1:39" ht="31" customHeight="1">
      <c r="A90" s="20">
        <v>71</v>
      </c>
      <c r="B90" s="18"/>
      <c r="C90" s="40"/>
      <c r="D90" s="47" t="s">
        <v>152</v>
      </c>
      <c r="E90" s="105" t="s">
        <v>196</v>
      </c>
      <c r="F90" s="105" t="s">
        <v>194</v>
      </c>
      <c r="G90" s="105" t="s">
        <v>194</v>
      </c>
      <c r="H90" s="105" t="s">
        <v>196</v>
      </c>
      <c r="I90" s="105" t="s">
        <v>196</v>
      </c>
      <c r="J90" s="105" t="s">
        <v>194</v>
      </c>
      <c r="K90" s="105" t="s">
        <v>194</v>
      </c>
      <c r="L90" s="105" t="s">
        <v>194</v>
      </c>
      <c r="M90" s="105" t="s">
        <v>196</v>
      </c>
      <c r="N90" s="105" t="s">
        <v>196</v>
      </c>
      <c r="O90" s="105" t="s">
        <v>196</v>
      </c>
      <c r="P90" s="105" t="s">
        <v>194</v>
      </c>
      <c r="Q90" s="105" t="s">
        <v>196</v>
      </c>
      <c r="R90" s="105" t="s">
        <v>196</v>
      </c>
      <c r="S90" s="105" t="s">
        <v>196</v>
      </c>
      <c r="T90" s="105" t="s">
        <v>194</v>
      </c>
      <c r="U90" s="105" t="s">
        <v>194</v>
      </c>
      <c r="V90" s="105" t="s">
        <v>196</v>
      </c>
      <c r="W90" s="105" t="s">
        <v>194</v>
      </c>
      <c r="X90" s="105" t="s">
        <v>194</v>
      </c>
      <c r="Y90" s="105" t="s">
        <v>196</v>
      </c>
      <c r="Z90" s="105" t="s">
        <v>194</v>
      </c>
      <c r="AA90" s="105" t="s">
        <v>18</v>
      </c>
      <c r="AB90" s="105" t="s">
        <v>196</v>
      </c>
      <c r="AC90" s="105" t="s">
        <v>194</v>
      </c>
      <c r="AD90" s="105" t="s">
        <v>194</v>
      </c>
      <c r="AE90" s="105" t="s">
        <v>194</v>
      </c>
      <c r="AF90" s="105" t="s">
        <v>196</v>
      </c>
      <c r="AG90" s="106" t="s">
        <v>194</v>
      </c>
      <c r="AH90" s="70">
        <f aca="true" t="shared" si="24" ref="AH90:AH93">COUNTIF(E90:AG90,"Yes**")</f>
        <v>15</v>
      </c>
      <c r="AI90" s="71">
        <f t="shared" si="19"/>
        <v>0.5172413793103449</v>
      </c>
      <c r="AJ90" s="6">
        <f aca="true" t="shared" si="25" ref="AJ90:AJ93">COUNTIF(E90:AG90,"No**")</f>
        <v>14</v>
      </c>
      <c r="AK90" s="6">
        <f aca="true" t="shared" si="26" ref="AK90:AK93">COUNTIF(E90:AG90,"Unknown**")</f>
        <v>0</v>
      </c>
      <c r="AL90" s="6">
        <f t="shared" si="22"/>
        <v>0</v>
      </c>
      <c r="AM90" s="6">
        <f>AJ90+AK90+AL90</f>
        <v>14</v>
      </c>
    </row>
    <row r="91" spans="1:39" ht="45">
      <c r="A91" s="20">
        <f t="shared" si="18"/>
        <v>72</v>
      </c>
      <c r="B91" s="18"/>
      <c r="C91" s="40"/>
      <c r="D91" s="47" t="s">
        <v>220</v>
      </c>
      <c r="E91" s="105" t="s">
        <v>196</v>
      </c>
      <c r="F91" s="105" t="s">
        <v>198</v>
      </c>
      <c r="G91" s="105" t="s">
        <v>198</v>
      </c>
      <c r="H91" s="105" t="s">
        <v>196</v>
      </c>
      <c r="I91" s="105" t="s">
        <v>196</v>
      </c>
      <c r="J91" s="105" t="s">
        <v>196</v>
      </c>
      <c r="K91" s="105" t="s">
        <v>196</v>
      </c>
      <c r="L91" s="105" t="s">
        <v>198</v>
      </c>
      <c r="M91" s="105" t="s">
        <v>198</v>
      </c>
      <c r="N91" s="105" t="s">
        <v>196</v>
      </c>
      <c r="O91" s="105" t="s">
        <v>196</v>
      </c>
      <c r="P91" s="105" t="s">
        <v>108</v>
      </c>
      <c r="Q91" s="105" t="s">
        <v>196</v>
      </c>
      <c r="R91" s="106" t="s">
        <v>196</v>
      </c>
      <c r="S91" s="105" t="s">
        <v>198</v>
      </c>
      <c r="T91" s="105" t="s">
        <v>196</v>
      </c>
      <c r="U91" s="105" t="s">
        <v>196</v>
      </c>
      <c r="V91" s="105" t="s">
        <v>196</v>
      </c>
      <c r="W91" s="105" t="s">
        <v>196</v>
      </c>
      <c r="X91" s="106" t="s">
        <v>196</v>
      </c>
      <c r="Y91" s="105" t="s">
        <v>198</v>
      </c>
      <c r="Z91" s="105" t="s">
        <v>122</v>
      </c>
      <c r="AA91" s="105" t="s">
        <v>18</v>
      </c>
      <c r="AB91" s="105" t="s">
        <v>198</v>
      </c>
      <c r="AC91" s="105" t="s">
        <v>198</v>
      </c>
      <c r="AD91" s="105" t="s">
        <v>198</v>
      </c>
      <c r="AE91" s="105" t="s">
        <v>196</v>
      </c>
      <c r="AF91" s="105" t="s">
        <v>196</v>
      </c>
      <c r="AG91" s="106" t="s">
        <v>196</v>
      </c>
      <c r="AH91" s="70">
        <f t="shared" si="24"/>
        <v>2</v>
      </c>
      <c r="AI91" s="71">
        <f t="shared" si="19"/>
        <v>0.06896551724137931</v>
      </c>
      <c r="AJ91" s="6">
        <f t="shared" si="25"/>
        <v>18</v>
      </c>
      <c r="AK91" s="6">
        <f t="shared" si="26"/>
        <v>9</v>
      </c>
      <c r="AL91" s="6">
        <f t="shared" si="22"/>
        <v>0</v>
      </c>
      <c r="AM91" s="6">
        <f>AJ91+AK91+AL91</f>
        <v>27</v>
      </c>
    </row>
    <row r="92" spans="1:39" ht="30">
      <c r="A92" s="20">
        <f t="shared" si="18"/>
        <v>73</v>
      </c>
      <c r="B92" s="18"/>
      <c r="C92" s="40"/>
      <c r="D92" s="47" t="s">
        <v>170</v>
      </c>
      <c r="E92" s="105" t="s">
        <v>196</v>
      </c>
      <c r="F92" s="105" t="s">
        <v>196</v>
      </c>
      <c r="G92" s="105" t="s">
        <v>196</v>
      </c>
      <c r="H92" s="105" t="s">
        <v>196</v>
      </c>
      <c r="I92" s="105" t="s">
        <v>90</v>
      </c>
      <c r="J92" s="105" t="s">
        <v>196</v>
      </c>
      <c r="K92" s="105" t="s">
        <v>196</v>
      </c>
      <c r="L92" s="105" t="s">
        <v>196</v>
      </c>
      <c r="M92" s="105" t="s">
        <v>196</v>
      </c>
      <c r="N92" s="105" t="s">
        <v>196</v>
      </c>
      <c r="O92" s="105" t="s">
        <v>196</v>
      </c>
      <c r="P92" s="105" t="s">
        <v>196</v>
      </c>
      <c r="Q92" s="105" t="s">
        <v>196</v>
      </c>
      <c r="R92" s="106" t="s">
        <v>196</v>
      </c>
      <c r="S92" s="105" t="s">
        <v>196</v>
      </c>
      <c r="T92" s="105" t="s">
        <v>196</v>
      </c>
      <c r="U92" s="105" t="s">
        <v>196</v>
      </c>
      <c r="V92" s="105" t="s">
        <v>196</v>
      </c>
      <c r="W92" s="105" t="s">
        <v>326</v>
      </c>
      <c r="X92" s="106" t="s">
        <v>196</v>
      </c>
      <c r="Y92" s="105" t="s">
        <v>196</v>
      </c>
      <c r="Z92" s="105" t="s">
        <v>121</v>
      </c>
      <c r="AA92" s="105" t="s">
        <v>18</v>
      </c>
      <c r="AB92" s="105" t="s">
        <v>196</v>
      </c>
      <c r="AC92" s="105" t="s">
        <v>196</v>
      </c>
      <c r="AD92" s="105" t="s">
        <v>198</v>
      </c>
      <c r="AE92" s="105" t="s">
        <v>196</v>
      </c>
      <c r="AF92" s="105" t="s">
        <v>196</v>
      </c>
      <c r="AG92" s="106" t="s">
        <v>90</v>
      </c>
      <c r="AH92" s="70">
        <f t="shared" si="24"/>
        <v>1</v>
      </c>
      <c r="AI92" s="71">
        <f t="shared" si="19"/>
        <v>0.034482758620689655</v>
      </c>
      <c r="AJ92" s="6">
        <f t="shared" si="25"/>
        <v>27</v>
      </c>
      <c r="AK92" s="6">
        <f t="shared" si="26"/>
        <v>1</v>
      </c>
      <c r="AL92" s="6">
        <f t="shared" si="22"/>
        <v>0</v>
      </c>
      <c r="AM92" s="6">
        <f>AJ92+AK92+AL92</f>
        <v>28</v>
      </c>
    </row>
    <row r="93" spans="1:627" s="3" customFormat="1" ht="30">
      <c r="A93" s="20">
        <f t="shared" si="18"/>
        <v>74</v>
      </c>
      <c r="B93" s="18"/>
      <c r="C93" s="40"/>
      <c r="D93" s="47" t="s">
        <v>171</v>
      </c>
      <c r="E93" s="105" t="s">
        <v>194</v>
      </c>
      <c r="F93" s="105" t="s">
        <v>196</v>
      </c>
      <c r="G93" s="105" t="s">
        <v>194</v>
      </c>
      <c r="H93" s="105" t="s">
        <v>196</v>
      </c>
      <c r="I93" s="105" t="s">
        <v>194</v>
      </c>
      <c r="J93" s="105" t="s">
        <v>48</v>
      </c>
      <c r="K93" s="105" t="s">
        <v>337</v>
      </c>
      <c r="L93" s="105" t="s">
        <v>194</v>
      </c>
      <c r="M93" s="105" t="s">
        <v>245</v>
      </c>
      <c r="N93" s="105" t="s">
        <v>196</v>
      </c>
      <c r="O93" s="105" t="s">
        <v>196</v>
      </c>
      <c r="P93" s="105" t="s">
        <v>194</v>
      </c>
      <c r="Q93" s="105" t="s">
        <v>197</v>
      </c>
      <c r="R93" s="106" t="s">
        <v>198</v>
      </c>
      <c r="S93" s="105" t="s">
        <v>196</v>
      </c>
      <c r="T93" s="105" t="s">
        <v>286</v>
      </c>
      <c r="U93" s="105" t="s">
        <v>336</v>
      </c>
      <c r="V93" s="105" t="s">
        <v>196</v>
      </c>
      <c r="W93" s="105" t="s">
        <v>336</v>
      </c>
      <c r="X93" s="106" t="s">
        <v>194</v>
      </c>
      <c r="Y93" s="105" t="s">
        <v>245</v>
      </c>
      <c r="Z93" s="105" t="s">
        <v>121</v>
      </c>
      <c r="AA93" s="105" t="s">
        <v>18</v>
      </c>
      <c r="AB93" s="105" t="s">
        <v>196</v>
      </c>
      <c r="AC93" s="105" t="s">
        <v>196</v>
      </c>
      <c r="AD93" s="105" t="s">
        <v>198</v>
      </c>
      <c r="AE93" s="105" t="s">
        <v>196</v>
      </c>
      <c r="AF93" s="105" t="s">
        <v>196</v>
      </c>
      <c r="AG93" s="106" t="s">
        <v>98</v>
      </c>
      <c r="AH93" s="70">
        <f t="shared" si="24"/>
        <v>14</v>
      </c>
      <c r="AI93" s="71">
        <f t="shared" si="19"/>
        <v>0.4827586206896552</v>
      </c>
      <c r="AJ93" s="6">
        <f t="shared" si="25"/>
        <v>13</v>
      </c>
      <c r="AK93" s="6">
        <f t="shared" si="26"/>
        <v>2</v>
      </c>
      <c r="AL93" s="6">
        <f t="shared" si="22"/>
        <v>0</v>
      </c>
      <c r="AM93" s="6">
        <f>AJ93+AK93+AL93</f>
        <v>15</v>
      </c>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row>
    <row r="94" spans="1:33" ht="15.75">
      <c r="A94" s="91"/>
      <c r="B94" s="92"/>
      <c r="C94" s="93"/>
      <c r="D94" s="94" t="s">
        <v>12</v>
      </c>
      <c r="E94" s="95">
        <f>COUNTIF(E6:E93,"Yes**")</f>
        <v>41</v>
      </c>
      <c r="F94" s="95">
        <f aca="true" t="shared" si="27" ref="F94:AG94">COUNTIF(F6:F93,"Yes**")</f>
        <v>27</v>
      </c>
      <c r="G94" s="95">
        <f t="shared" si="27"/>
        <v>31</v>
      </c>
      <c r="H94" s="95">
        <f t="shared" si="27"/>
        <v>18</v>
      </c>
      <c r="I94" s="95">
        <f t="shared" si="27"/>
        <v>30</v>
      </c>
      <c r="J94" s="95">
        <f t="shared" si="27"/>
        <v>35</v>
      </c>
      <c r="K94" s="95">
        <f t="shared" si="27"/>
        <v>37</v>
      </c>
      <c r="L94" s="95">
        <f t="shared" si="27"/>
        <v>22</v>
      </c>
      <c r="M94" s="95">
        <f>COUNTIF(M6:M93,"Yes**")</f>
        <v>27</v>
      </c>
      <c r="N94" s="95">
        <f t="shared" si="27"/>
        <v>31</v>
      </c>
      <c r="O94" s="95">
        <f t="shared" si="27"/>
        <v>42</v>
      </c>
      <c r="P94" s="95">
        <f t="shared" si="27"/>
        <v>33</v>
      </c>
      <c r="Q94" s="95">
        <f t="shared" si="27"/>
        <v>33</v>
      </c>
      <c r="R94" s="95">
        <f t="shared" si="27"/>
        <v>9</v>
      </c>
      <c r="S94" s="95">
        <f t="shared" si="27"/>
        <v>19</v>
      </c>
      <c r="T94" s="95">
        <f t="shared" si="27"/>
        <v>30</v>
      </c>
      <c r="U94" s="95">
        <f t="shared" si="27"/>
        <v>23</v>
      </c>
      <c r="V94" s="95">
        <f t="shared" si="27"/>
        <v>17</v>
      </c>
      <c r="W94" s="95">
        <f t="shared" si="27"/>
        <v>42</v>
      </c>
      <c r="X94" s="95">
        <f t="shared" si="27"/>
        <v>34</v>
      </c>
      <c r="Y94" s="95">
        <f t="shared" si="27"/>
        <v>25</v>
      </c>
      <c r="Z94" s="95">
        <f t="shared" si="27"/>
        <v>47</v>
      </c>
      <c r="AA94" s="95">
        <f t="shared" si="27"/>
        <v>36</v>
      </c>
      <c r="AB94" s="95">
        <f t="shared" si="27"/>
        <v>22</v>
      </c>
      <c r="AC94" s="95">
        <f t="shared" si="27"/>
        <v>15</v>
      </c>
      <c r="AD94" s="95">
        <f t="shared" si="27"/>
        <v>19</v>
      </c>
      <c r="AE94" s="95">
        <f t="shared" si="27"/>
        <v>26</v>
      </c>
      <c r="AF94" s="95">
        <f t="shared" si="27"/>
        <v>16</v>
      </c>
      <c r="AG94" s="96">
        <f t="shared" si="27"/>
        <v>38</v>
      </c>
    </row>
    <row r="95" ht="15.75">
      <c r="A95" s="41"/>
    </row>
    <row r="96" spans="1:33" ht="15.75">
      <c r="A96" s="41"/>
      <c r="R96" s="50"/>
      <c r="X96" s="12"/>
      <c r="Y96" s="4"/>
      <c r="Z96" s="4"/>
      <c r="AA96" s="4"/>
      <c r="AB96" s="4"/>
      <c r="AC96" s="4"/>
      <c r="AD96" s="4"/>
      <c r="AE96" s="4"/>
      <c r="AF96" s="4"/>
      <c r="AG96" s="12"/>
    </row>
    <row r="97" ht="15.75">
      <c r="A97" s="41"/>
    </row>
    <row r="98" ht="15.75">
      <c r="A98" s="41"/>
    </row>
    <row r="99" ht="15.75">
      <c r="A99" s="41"/>
    </row>
    <row r="100" ht="15.75">
      <c r="A100" s="41"/>
    </row>
    <row r="101" ht="15.75">
      <c r="A101" s="41"/>
    </row>
    <row r="102" ht="15.75">
      <c r="A102" s="41"/>
    </row>
    <row r="103" ht="15.75">
      <c r="A103" s="41"/>
    </row>
    <row r="104" ht="15.75">
      <c r="A104" s="41"/>
    </row>
    <row r="105" ht="15.75">
      <c r="A105" s="41"/>
    </row>
    <row r="106" ht="15.75">
      <c r="A106" s="41"/>
    </row>
    <row r="107" ht="15.75">
      <c r="A107" s="41"/>
    </row>
    <row r="108" ht="15.75">
      <c r="A108" s="41"/>
    </row>
    <row r="109" ht="15.75">
      <c r="A109" s="41"/>
    </row>
    <row r="110" ht="15.75">
      <c r="A110" s="41"/>
    </row>
    <row r="111" ht="15.75">
      <c r="A111" s="41"/>
    </row>
    <row r="112" ht="15.75">
      <c r="A112" s="41"/>
    </row>
    <row r="113" ht="15.75">
      <c r="A113" s="41"/>
    </row>
    <row r="114" ht="15.75">
      <c r="A114" s="41"/>
    </row>
    <row r="115" ht="15.75">
      <c r="A115" s="41"/>
    </row>
    <row r="116" ht="15.75">
      <c r="A116" s="41"/>
    </row>
    <row r="117" ht="15.75">
      <c r="A117" s="41"/>
    </row>
    <row r="118" spans="1:18" ht="15.75">
      <c r="A118" s="41"/>
      <c r="R118" s="48"/>
    </row>
    <row r="119" spans="1:18" ht="15.75">
      <c r="A119" s="41"/>
      <c r="R119" s="48"/>
    </row>
    <row r="120" spans="1:18" ht="15.75">
      <c r="A120" s="41"/>
      <c r="R120" s="48"/>
    </row>
    <row r="121" spans="1:18" ht="15.75">
      <c r="A121" s="41"/>
      <c r="R121" s="48"/>
    </row>
    <row r="122" spans="1:18" ht="15.75">
      <c r="A122" s="41"/>
      <c r="R122" s="48"/>
    </row>
    <row r="123" spans="1:18" ht="15.75">
      <c r="A123" s="41"/>
      <c r="R123" s="48"/>
    </row>
    <row r="124" spans="1:18" ht="15.75">
      <c r="A124" s="41"/>
      <c r="R124" s="48"/>
    </row>
    <row r="125" spans="1:18" ht="15.75">
      <c r="A125" s="41"/>
      <c r="R125" s="48"/>
    </row>
    <row r="126" spans="1:18" ht="15.75">
      <c r="A126" s="41"/>
      <c r="R126" s="48"/>
    </row>
    <row r="127" spans="1:18" ht="15.75">
      <c r="A127" s="41"/>
      <c r="R127" s="48"/>
    </row>
    <row r="128" spans="1:18" ht="15.75">
      <c r="A128" s="41"/>
      <c r="R128" s="48"/>
    </row>
    <row r="129" spans="1:18" ht="15.75">
      <c r="A129" s="41"/>
      <c r="R129" s="48"/>
    </row>
    <row r="130" spans="1:18" ht="15.75">
      <c r="A130" s="41"/>
      <c r="R130" s="48"/>
    </row>
    <row r="131" spans="1:18" ht="15.75">
      <c r="A131" s="41"/>
      <c r="R131" s="48"/>
    </row>
    <row r="132" spans="1:18" ht="15.75">
      <c r="A132" s="41"/>
      <c r="R132" s="48"/>
    </row>
    <row r="133" spans="1:18" ht="15.75">
      <c r="A133" s="41"/>
      <c r="R133" s="48"/>
    </row>
    <row r="134" spans="1:18" ht="15.75">
      <c r="A134" s="41"/>
      <c r="R134" s="48"/>
    </row>
    <row r="135" spans="1:18" ht="15.75">
      <c r="A135" s="41"/>
      <c r="R135" s="48"/>
    </row>
    <row r="136" spans="1:18" ht="15.75">
      <c r="A136" s="41"/>
      <c r="R136" s="48"/>
    </row>
    <row r="137" spans="1:18" ht="15.75">
      <c r="A137" s="41"/>
      <c r="R137" s="48"/>
    </row>
    <row r="138" spans="1:18" ht="15.75">
      <c r="A138" s="41"/>
      <c r="R138" s="48"/>
    </row>
    <row r="139" spans="1:18" ht="15.75">
      <c r="A139" s="41"/>
      <c r="R139" s="48"/>
    </row>
    <row r="140" spans="1:18" ht="15.75">
      <c r="A140" s="41"/>
      <c r="R140" s="48"/>
    </row>
    <row r="141" spans="1:18" ht="15.75">
      <c r="A141" s="41"/>
      <c r="R141" s="48"/>
    </row>
    <row r="142" spans="1:18" ht="15.75">
      <c r="A142" s="41"/>
      <c r="R142" s="48"/>
    </row>
    <row r="143" ht="15.75">
      <c r="A143" s="41"/>
    </row>
    <row r="144" ht="15.75">
      <c r="A144" s="41"/>
    </row>
    <row r="145" ht="15.75">
      <c r="A145" s="41"/>
    </row>
    <row r="146" ht="15.75">
      <c r="A146" s="41"/>
    </row>
    <row r="147" ht="15.75">
      <c r="A147" s="41"/>
    </row>
    <row r="148" ht="15.75">
      <c r="A148" s="41"/>
    </row>
    <row r="149" ht="15.75">
      <c r="A149" s="41"/>
    </row>
    <row r="150" ht="15.75">
      <c r="A150" s="41"/>
    </row>
    <row r="151" ht="15.75">
      <c r="A151" s="41"/>
    </row>
    <row r="152" ht="15.75">
      <c r="A152" s="41"/>
    </row>
    <row r="153" ht="15.75">
      <c r="A153" s="41"/>
    </row>
    <row r="154" ht="15.75">
      <c r="A154" s="41"/>
    </row>
    <row r="155" ht="15.75">
      <c r="A155" s="41"/>
    </row>
    <row r="156" ht="15.75">
      <c r="A156" s="41"/>
    </row>
    <row r="157" ht="15.75">
      <c r="A157" s="41"/>
    </row>
    <row r="158" ht="15.75">
      <c r="A158" s="41"/>
    </row>
    <row r="159" ht="15.75">
      <c r="A159" s="41"/>
    </row>
    <row r="160" ht="15.75">
      <c r="A160" s="41"/>
    </row>
    <row r="161" ht="15.75">
      <c r="A161" s="41"/>
    </row>
    <row r="162" ht="15.75">
      <c r="A162" s="41"/>
    </row>
    <row r="163" ht="15.75">
      <c r="A163" s="41"/>
    </row>
    <row r="164" ht="15.75">
      <c r="A164" s="41"/>
    </row>
    <row r="165" ht="15.75">
      <c r="A165" s="41"/>
    </row>
    <row r="166" ht="15.75">
      <c r="A166" s="41"/>
    </row>
    <row r="167" ht="15.75">
      <c r="A167" s="41"/>
    </row>
    <row r="168" ht="15.75">
      <c r="A168" s="41"/>
    </row>
    <row r="169" ht="15.75">
      <c r="A169" s="41"/>
    </row>
    <row r="170" ht="15.75">
      <c r="A170" s="41"/>
    </row>
    <row r="171" ht="15.75">
      <c r="A171" s="41"/>
    </row>
    <row r="172" ht="15.75">
      <c r="A172" s="41"/>
    </row>
    <row r="173" ht="15.75">
      <c r="A173" s="41"/>
    </row>
    <row r="174" ht="15.75">
      <c r="A174" s="41"/>
    </row>
    <row r="175" ht="15.75">
      <c r="A175" s="41"/>
    </row>
    <row r="176" ht="15.75">
      <c r="A176" s="41"/>
    </row>
    <row r="177" ht="15.75">
      <c r="A177" s="41"/>
    </row>
    <row r="178" ht="15.75">
      <c r="A178" s="41"/>
    </row>
    <row r="179" ht="15.75">
      <c r="A179" s="41"/>
    </row>
    <row r="180" ht="15.75">
      <c r="A180" s="41"/>
    </row>
    <row r="181" ht="15.75">
      <c r="A181" s="41"/>
    </row>
    <row r="182" ht="15.75">
      <c r="A182" s="41"/>
    </row>
    <row r="183" ht="15.75">
      <c r="A183" s="41"/>
    </row>
  </sheetData>
  <sheetProtection sheet="1" objects="1" scenarios="1"/>
  <mergeCells count="25">
    <mergeCell ref="C84:C86"/>
    <mergeCell ref="B4:C4"/>
    <mergeCell ref="C6:C7"/>
    <mergeCell ref="C16:C18"/>
    <mergeCell ref="C20:C22"/>
    <mergeCell ref="C24:C25"/>
    <mergeCell ref="C28:C36"/>
    <mergeCell ref="C42:C44"/>
    <mergeCell ref="C55:C58"/>
    <mergeCell ref="C8:C11"/>
    <mergeCell ref="B59:C59"/>
    <mergeCell ref="B6:B11"/>
    <mergeCell ref="B15:B18"/>
    <mergeCell ref="Z2:AD2"/>
    <mergeCell ref="C50:C52"/>
    <mergeCell ref="C46:C49"/>
    <mergeCell ref="P2:S2"/>
    <mergeCell ref="D1:N1"/>
    <mergeCell ref="D2:N2"/>
    <mergeCell ref="B41:B45"/>
    <mergeCell ref="B50:B54"/>
    <mergeCell ref="B66:B78"/>
    <mergeCell ref="C66:C70"/>
    <mergeCell ref="U2:X2"/>
    <mergeCell ref="B62:B63"/>
  </mergeCells>
  <printOptions/>
  <pageMargins left="0.7500000000000001" right="0.7500000000000001" top="1" bottom="1" header="0.5" footer="0.5"/>
  <pageSetup horizontalDpi="600" verticalDpi="600" orientation="portrait"/>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view="pageLayout" workbookViewId="0" topLeftCell="A12">
      <selection activeCell="B10" sqref="A10:B10"/>
    </sheetView>
  </sheetViews>
  <sheetFormatPr defaultColWidth="11.00390625" defaultRowHeight="15.75"/>
  <cols>
    <col min="1" max="1" width="27.875" style="0" customWidth="1"/>
    <col min="2" max="2" width="25.00390625" style="0" customWidth="1"/>
  </cols>
  <sheetData>
    <row r="2" spans="1:2" ht="15.75">
      <c r="A2" s="97"/>
      <c r="B2" s="146" t="s">
        <v>60</v>
      </c>
    </row>
    <row r="3" spans="1:2" ht="15.75">
      <c r="A3" s="98"/>
      <c r="B3" s="147"/>
    </row>
    <row r="4" spans="1:2" ht="15.75">
      <c r="A4" s="98" t="s">
        <v>308</v>
      </c>
      <c r="B4" s="99" t="s">
        <v>61</v>
      </c>
    </row>
    <row r="5" spans="1:2" ht="15.75">
      <c r="A5" s="100" t="s">
        <v>224</v>
      </c>
      <c r="B5" s="101">
        <v>0.882352941176471</v>
      </c>
    </row>
    <row r="6" spans="1:2" ht="15.75">
      <c r="A6" s="100" t="s">
        <v>237</v>
      </c>
      <c r="B6" s="101">
        <v>0.8823529411764706</v>
      </c>
    </row>
    <row r="7" spans="1:2" ht="15.75">
      <c r="A7" s="100" t="s">
        <v>59</v>
      </c>
      <c r="B7" s="101">
        <v>0.8823529411764706</v>
      </c>
    </row>
    <row r="8" spans="1:2" ht="15.75">
      <c r="A8" s="100" t="s">
        <v>226</v>
      </c>
      <c r="B8" s="101">
        <v>0.8823529411764706</v>
      </c>
    </row>
    <row r="9" spans="1:2" ht="15.75">
      <c r="A9" s="100" t="s">
        <v>263</v>
      </c>
      <c r="B9" s="101">
        <v>0.8235294117647058</v>
      </c>
    </row>
    <row r="10" spans="1:2" ht="15.75">
      <c r="A10" s="100" t="s">
        <v>374</v>
      </c>
      <c r="B10" s="122" t="s">
        <v>376</v>
      </c>
    </row>
    <row r="11" spans="1:2" ht="15.75">
      <c r="A11" s="100" t="s">
        <v>230</v>
      </c>
      <c r="B11" s="101">
        <v>0.7647058823529411</v>
      </c>
    </row>
    <row r="12" spans="1:2" ht="15.75">
      <c r="A12" s="100" t="s">
        <v>58</v>
      </c>
      <c r="B12" s="101">
        <v>0.7058823529411765</v>
      </c>
    </row>
    <row r="13" spans="1:2" ht="15.75">
      <c r="A13" s="100" t="s">
        <v>265</v>
      </c>
      <c r="B13" s="101">
        <v>0.7058823529411765</v>
      </c>
    </row>
    <row r="14" spans="1:2" ht="15.75">
      <c r="A14" s="100" t="s">
        <v>229</v>
      </c>
      <c r="B14" s="101">
        <v>0.6470588235294118</v>
      </c>
    </row>
    <row r="15" spans="1:2" ht="15.75">
      <c r="A15" s="100" t="s">
        <v>57</v>
      </c>
      <c r="B15" s="101">
        <v>0.6470588235294118</v>
      </c>
    </row>
    <row r="16" spans="1:2" ht="15.75">
      <c r="A16" s="100" t="s">
        <v>235</v>
      </c>
      <c r="B16" s="101">
        <v>0.6470588235294118</v>
      </c>
    </row>
    <row r="17" spans="1:2" ht="15.75">
      <c r="A17" s="100" t="s">
        <v>228</v>
      </c>
      <c r="B17" s="101">
        <v>0.6470588235294118</v>
      </c>
    </row>
    <row r="18" spans="1:2" ht="15.75">
      <c r="A18" s="100" t="s">
        <v>316</v>
      </c>
      <c r="B18" s="101">
        <v>0.5882352941176471</v>
      </c>
    </row>
    <row r="19" spans="1:2" ht="15.75">
      <c r="A19" s="100" t="s">
        <v>315</v>
      </c>
      <c r="B19" s="101">
        <v>0.5882352941176471</v>
      </c>
    </row>
    <row r="20" spans="1:2" ht="15.75">
      <c r="A20" s="100" t="s">
        <v>240</v>
      </c>
      <c r="B20" s="101">
        <v>0.5294117647058824</v>
      </c>
    </row>
    <row r="21" spans="1:2" ht="15.75">
      <c r="A21" s="100" t="s">
        <v>238</v>
      </c>
      <c r="B21" s="101">
        <v>0.5294117647058824</v>
      </c>
    </row>
    <row r="22" spans="1:2" ht="15.75">
      <c r="A22" s="100" t="s">
        <v>269</v>
      </c>
      <c r="B22" s="101">
        <v>0.5294117647058824</v>
      </c>
    </row>
    <row r="23" spans="1:2" ht="15.75">
      <c r="A23" s="100" t="s">
        <v>268</v>
      </c>
      <c r="B23" s="101">
        <v>0.5294117647058824</v>
      </c>
    </row>
    <row r="24" spans="1:2" ht="15.75">
      <c r="A24" s="100" t="s">
        <v>225</v>
      </c>
      <c r="B24" s="101">
        <v>0.47058823529411764</v>
      </c>
    </row>
    <row r="25" spans="1:2" ht="15.75">
      <c r="A25" s="100" t="s">
        <v>236</v>
      </c>
      <c r="B25" s="101">
        <v>0.47058823529411764</v>
      </c>
    </row>
    <row r="26" spans="1:2" ht="15.75">
      <c r="A26" s="100" t="s">
        <v>317</v>
      </c>
      <c r="B26" s="101">
        <v>0.47058823529411764</v>
      </c>
    </row>
    <row r="27" spans="1:2" ht="15.75">
      <c r="A27" s="100" t="s">
        <v>239</v>
      </c>
      <c r="B27" s="101">
        <v>0.47058823529411764</v>
      </c>
    </row>
    <row r="28" spans="1:2" ht="15.75">
      <c r="A28" s="100" t="s">
        <v>232</v>
      </c>
      <c r="B28" s="101">
        <v>0.4117647058823529</v>
      </c>
    </row>
    <row r="29" spans="1:2" ht="15.75">
      <c r="A29" s="100" t="s">
        <v>227</v>
      </c>
      <c r="B29" s="101">
        <v>0.4117647058823529</v>
      </c>
    </row>
    <row r="30" spans="1:2" ht="15.75">
      <c r="A30" s="100" t="s">
        <v>231</v>
      </c>
      <c r="B30" s="101">
        <v>0.4117647058823529</v>
      </c>
    </row>
    <row r="31" spans="1:2" ht="15.75">
      <c r="A31" s="100" t="s">
        <v>234</v>
      </c>
      <c r="B31" s="101">
        <v>0.29411764705882354</v>
      </c>
    </row>
    <row r="32" spans="1:2" ht="15.75">
      <c r="A32" s="100" t="s">
        <v>241</v>
      </c>
      <c r="B32" s="101">
        <v>0.17647058823529413</v>
      </c>
    </row>
    <row r="33" spans="1:2" ht="15.75">
      <c r="A33" s="100" t="s">
        <v>56</v>
      </c>
      <c r="B33" s="101">
        <v>0.11764705882352941</v>
      </c>
    </row>
    <row r="34" spans="1:2" ht="15.75">
      <c r="A34" s="100" t="s">
        <v>233</v>
      </c>
      <c r="B34" s="101">
        <v>0.058823529411764705</v>
      </c>
    </row>
    <row r="35" spans="1:2" ht="15.75">
      <c r="A35" s="102" t="s">
        <v>267</v>
      </c>
      <c r="B35" s="103">
        <v>0.058823529411764705</v>
      </c>
    </row>
    <row r="37" spans="1:3" ht="15" customHeight="1">
      <c r="A37" s="126" t="s">
        <v>375</v>
      </c>
      <c r="B37" s="126"/>
      <c r="C37" s="126"/>
    </row>
    <row r="38" spans="1:3" ht="15.75">
      <c r="A38" s="126"/>
      <c r="B38" s="126"/>
      <c r="C38" s="126"/>
    </row>
    <row r="39" spans="1:3" ht="15.75">
      <c r="A39" s="126"/>
      <c r="B39" s="126"/>
      <c r="C39" s="126"/>
    </row>
  </sheetData>
  <sheetProtection sheet="1" objects="1" scenarios="1"/>
  <mergeCells count="2">
    <mergeCell ref="B2:B3"/>
    <mergeCell ref="A37:C39"/>
  </mergeCells>
  <printOptions/>
  <pageMargins left="0.75" right="0.75" top="1" bottom="1" header="0.5" footer="0.5"/>
  <pageSetup horizontalDpi="600" verticalDpi="600"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Dales</dc:creator>
  <cp:keywords/>
  <dc:description/>
  <cp:lastModifiedBy>Stephen Winstanley</cp:lastModifiedBy>
  <cp:lastPrinted>2014-07-18T21:58:51Z</cp:lastPrinted>
  <dcterms:created xsi:type="dcterms:W3CDTF">2014-05-10T12:46:55Z</dcterms:created>
  <dcterms:modified xsi:type="dcterms:W3CDTF">2015-05-11T22:07:38Z</dcterms:modified>
  <cp:category/>
  <cp:version/>
  <cp:contentType/>
  <cp:contentStatus/>
</cp:coreProperties>
</file>